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<sst xmlns="http://schemas.openxmlformats.org/spreadsheetml/2006/main" count="128" uniqueCount="70">
  <si>
    <t>MUNICIPALITIES</t>
  </si>
  <si>
    <t>ID</t>
  </si>
  <si>
    <t>MUNICIPALITY NAME</t>
  </si>
  <si>
    <t>MUNICIPAL EIT REVENUE</t>
  </si>
  <si>
    <t>MUNICIPAL POPULATION</t>
  </si>
  <si>
    <t>MUNICIPAL PROPORTIONAL EIT REVENUE</t>
  </si>
  <si>
    <t>MUNICIPAL PROPORTIONAL POPULATION</t>
  </si>
  <si>
    <t>TOTAL MUNICIPAL VOTE</t>
  </si>
  <si>
    <t>VOTE                 y/n</t>
  </si>
  <si>
    <t>yes votes</t>
  </si>
  <si>
    <t>no votes</t>
  </si>
  <si>
    <t>SCHOOL DISTRICTS</t>
  </si>
  <si>
    <t>SCHOOL DISTRICT NAME</t>
  </si>
  <si>
    <t>SCHOOL DISTRICT EIT REVENUE</t>
  </si>
  <si>
    <t>SCHOOL DISTRICT POPULATION</t>
  </si>
  <si>
    <t>SCHOOL DISTRICT PROPORTIONAL EIT REVENUE</t>
  </si>
  <si>
    <t>SCHOOL DISTRICT PROPORTIONAL POPULATION</t>
  </si>
  <si>
    <t>TOTAL SCHOOL DISTRICT VOTE</t>
  </si>
  <si>
    <t>ALLEGHENY SOUTHEAST TCD</t>
  </si>
  <si>
    <t>ALLEGHENY SOUTHEAST TCD MUNICIPAL TOTALS</t>
  </si>
  <si>
    <t>ALLEGHENY SOUTHEAST TCD SCHOOL DISTRICT TOTALS</t>
  </si>
  <si>
    <t>ALLEGHENY SOUTHEAST TCD GRAND TOTALS</t>
  </si>
  <si>
    <t>EAST ALLEGHENY SD</t>
  </si>
  <si>
    <t>ALLEGHENY</t>
  </si>
  <si>
    <t>EAST MCKEESPORT BORO</t>
  </si>
  <si>
    <t>NORTH VERSAILLES TWP</t>
  </si>
  <si>
    <t>WALL BORO</t>
  </si>
  <si>
    <t>WILMERDING BORO</t>
  </si>
  <si>
    <t>ELIZABETH FORWARD SD</t>
  </si>
  <si>
    <t>ELIZABETH BORO</t>
  </si>
  <si>
    <t>ELIZABETH TWP</t>
  </si>
  <si>
    <t>FORWARD TWP</t>
  </si>
  <si>
    <t>GATEWAY SD</t>
  </si>
  <si>
    <t>MONROEVILLE BORO</t>
  </si>
  <si>
    <t>PITCAIRN BORO</t>
  </si>
  <si>
    <t>MCKEESPORT AREA SD</t>
  </si>
  <si>
    <t>DRAVOSBURG BORO</t>
  </si>
  <si>
    <t>MCKEESPORT CITY</t>
  </si>
  <si>
    <t>SOUTH VERSAILLES TWP</t>
  </si>
  <si>
    <t>VERSAILLES BORO</t>
  </si>
  <si>
    <t>WHITE OAK BORO</t>
  </si>
  <si>
    <t>PENN HILLS SD</t>
  </si>
  <si>
    <t>PENN HILLS TWP</t>
  </si>
  <si>
    <t>PLUM BOROUGH SD</t>
  </si>
  <si>
    <t>PLUM BORO</t>
  </si>
  <si>
    <t>RIVERVIEW SD</t>
  </si>
  <si>
    <t>OAKMONT BORO</t>
  </si>
  <si>
    <t>VERONA BORO</t>
  </si>
  <si>
    <t>SOUTH ALLEGHENY SD</t>
  </si>
  <si>
    <t>GLASSPORT BORO</t>
  </si>
  <si>
    <t>LIBERTY BORO</t>
  </si>
  <si>
    <t>LINCOLN BORO</t>
  </si>
  <si>
    <t>PORT VUE BORO</t>
  </si>
  <si>
    <t>WILKINSBURG BOROUGH SD</t>
  </si>
  <si>
    <t>WILKINSBURG BORO</t>
  </si>
  <si>
    <t>WOODLAND HILLS SD</t>
  </si>
  <si>
    <t>BRADDOCK BORO</t>
  </si>
  <si>
    <t>BRADDOCK HILLS BORO</t>
  </si>
  <si>
    <t>CHALFANT BORO</t>
  </si>
  <si>
    <t>CHURCHILL BORO</t>
  </si>
  <si>
    <t>EAST PITTSBURGH BORO</t>
  </si>
  <si>
    <t>EDGEWOOD BORO</t>
  </si>
  <si>
    <t>FOREST HILLS BORO</t>
  </si>
  <si>
    <t>NORTH BRADDOCK BORO</t>
  </si>
  <si>
    <t>RANKIN BORO</t>
  </si>
  <si>
    <t>SWISSVALE BORO</t>
  </si>
  <si>
    <t>TURTLE CREEK BORO</t>
  </si>
  <si>
    <t>WILKINS TWP</t>
  </si>
  <si>
    <t>COUNTY OF ORIGIN</t>
  </si>
  <si>
    <t>WEIGHTED VOTE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</si>
</sst>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"/>
    <numFmt numFmtId="165" formatCode="&quot;$&quot;#,##0"/>
  </numFmts>
  <fonts count="38">
    <font>
      <sz val="10"/>
      <name val="Arial"/>
      <family val="0"/>
    </font>
    <font>
      <b/>
      <sz val="10"/>
      <name val="Arial"/>
      <family val="2"/>
    </font>
    <font>
      <b/>
      <sz val="18"/>
      <color indexed="10"/>
      <name val="Arial"/>
      <family val="2"/>
    </font>
    <font>
      <b/>
      <sz val="2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32" borderId="1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2" borderId="11" xfId="0" applyFill="1" applyBorder="1" applyAlignment="1" applyProtection="1">
      <alignment/>
      <protection locked="0"/>
    </xf>
    <xf numFmtId="10" fontId="1" fillId="32" borderId="12" xfId="0" applyNumberFormat="1" applyFont="1" applyFill="1" applyBorder="1" applyAlignment="1" applyProtection="1">
      <alignment horizontal="center" vertical="center" wrapText="1"/>
      <protection locked="0"/>
    </xf>
    <xf numFmtId="10" fontId="0" fillId="0" borderId="13" xfId="0" applyNumberFormat="1" applyBorder="1" applyAlignment="1" applyProtection="1">
      <alignment/>
      <protection locked="0"/>
    </xf>
    <xf numFmtId="10" fontId="0" fillId="32" borderId="12" xfId="0" applyNumberFormat="1" applyFill="1" applyBorder="1" applyAlignment="1" applyProtection="1">
      <alignment/>
      <protection locked="0"/>
    </xf>
    <xf numFmtId="10" fontId="0" fillId="0" borderId="0" xfId="0" applyNumberFormat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34" borderId="14" xfId="0" applyFill="1" applyBorder="1" applyAlignment="1" applyProtection="1">
      <alignment/>
      <protection/>
    </xf>
    <xf numFmtId="0" fontId="0" fillId="32" borderId="15" xfId="0" applyFill="1" applyBorder="1" applyAlignment="1" applyProtection="1">
      <alignment/>
      <protection/>
    </xf>
    <xf numFmtId="0" fontId="0" fillId="32" borderId="16" xfId="0" applyFill="1" applyBorder="1" applyAlignment="1" applyProtection="1">
      <alignment/>
      <protection/>
    </xf>
    <xf numFmtId="0" fontId="1" fillId="32" borderId="17" xfId="0" applyFont="1" applyFill="1" applyBorder="1" applyAlignment="1" applyProtection="1">
      <alignment horizontal="center" wrapText="1"/>
      <protection/>
    </xf>
    <xf numFmtId="0" fontId="0" fillId="32" borderId="17" xfId="0" applyFill="1" applyBorder="1" applyAlignment="1" applyProtection="1">
      <alignment/>
      <protection/>
    </xf>
    <xf numFmtId="165" fontId="1" fillId="32" borderId="17" xfId="0" applyNumberFormat="1" applyFont="1" applyFill="1" applyBorder="1" applyAlignment="1" applyProtection="1">
      <alignment horizontal="center" wrapText="1"/>
      <protection/>
    </xf>
    <xf numFmtId="3" fontId="1" fillId="32" borderId="17" xfId="0" applyNumberFormat="1" applyFont="1" applyFill="1" applyBorder="1" applyAlignment="1" applyProtection="1">
      <alignment horizontal="center" wrapText="1"/>
      <protection/>
    </xf>
    <xf numFmtId="10" fontId="1" fillId="32" borderId="17" xfId="0" applyNumberFormat="1" applyFont="1" applyFill="1" applyBorder="1" applyAlignment="1" applyProtection="1">
      <alignment horizontal="center" vertical="center" wrapText="1"/>
      <protection/>
    </xf>
    <xf numFmtId="10" fontId="1" fillId="34" borderId="14" xfId="0" applyNumberFormat="1" applyFont="1" applyFill="1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164" fontId="1" fillId="0" borderId="17" xfId="0" applyNumberFormat="1" applyFont="1" applyBorder="1" applyAlignment="1" applyProtection="1">
      <alignment horizontal="left"/>
      <protection/>
    </xf>
    <xf numFmtId="0" fontId="1" fillId="0" borderId="17" xfId="0" applyFont="1" applyBorder="1" applyAlignment="1" applyProtection="1">
      <alignment/>
      <protection/>
    </xf>
    <xf numFmtId="10" fontId="0" fillId="0" borderId="17" xfId="0" applyNumberForma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164" fontId="0" fillId="0" borderId="12" xfId="0" applyNumberFormat="1" applyFont="1" applyBorder="1" applyAlignment="1" applyProtection="1">
      <alignment horizontal="right"/>
      <protection/>
    </xf>
    <xf numFmtId="10" fontId="0" fillId="0" borderId="12" xfId="0" applyNumberFormat="1" applyBorder="1" applyAlignment="1" applyProtection="1">
      <alignment horizontal="center"/>
      <protection/>
    </xf>
    <xf numFmtId="0" fontId="0" fillId="33" borderId="12" xfId="0" applyFill="1" applyBorder="1" applyAlignment="1" applyProtection="1">
      <alignment/>
      <protection/>
    </xf>
    <xf numFmtId="164" fontId="0" fillId="33" borderId="12" xfId="0" applyNumberFormat="1" applyFont="1" applyFill="1" applyBorder="1" applyAlignment="1" applyProtection="1">
      <alignment horizontal="right"/>
      <protection/>
    </xf>
    <xf numFmtId="10" fontId="0" fillId="33" borderId="12" xfId="0" applyNumberFormat="1" applyFill="1" applyBorder="1" applyAlignment="1" applyProtection="1">
      <alignment horizontal="center"/>
      <protection/>
    </xf>
    <xf numFmtId="164" fontId="1" fillId="0" borderId="12" xfId="0" applyNumberFormat="1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164" fontId="0" fillId="0" borderId="13" xfId="0" applyNumberFormat="1" applyFont="1" applyBorder="1" applyAlignment="1" applyProtection="1">
      <alignment horizontal="right"/>
      <protection/>
    </xf>
    <xf numFmtId="10" fontId="0" fillId="0" borderId="13" xfId="0" applyNumberFormat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1" fillId="0" borderId="14" xfId="0" applyFont="1" applyBorder="1" applyAlignment="1" applyProtection="1">
      <alignment horizontal="left" wrapText="1"/>
      <protection/>
    </xf>
    <xf numFmtId="9" fontId="1" fillId="0" borderId="14" xfId="0" applyNumberFormat="1" applyFont="1" applyBorder="1" applyAlignment="1" applyProtection="1">
      <alignment horizontal="center"/>
      <protection/>
    </xf>
    <xf numFmtId="0" fontId="1" fillId="32" borderId="12" xfId="0" applyFont="1" applyFill="1" applyBorder="1" applyAlignment="1" applyProtection="1">
      <alignment horizontal="center" wrapText="1"/>
      <protection/>
    </xf>
    <xf numFmtId="0" fontId="0" fillId="32" borderId="12" xfId="0" applyFill="1" applyBorder="1" applyAlignment="1" applyProtection="1">
      <alignment/>
      <protection/>
    </xf>
    <xf numFmtId="10" fontId="1" fillId="32" borderId="12" xfId="0" applyNumberFormat="1" applyFont="1" applyFill="1" applyBorder="1" applyAlignment="1" applyProtection="1">
      <alignment horizontal="center" wrapText="1"/>
      <protection/>
    </xf>
    <xf numFmtId="164" fontId="0" fillId="0" borderId="17" xfId="0" applyNumberFormat="1" applyFont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164" fontId="1" fillId="0" borderId="13" xfId="0" applyNumberFormat="1" applyFont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 horizontal="left" wrapText="1"/>
      <protection/>
    </xf>
    <xf numFmtId="10" fontId="1" fillId="0" borderId="12" xfId="0" applyNumberFormat="1" applyFont="1" applyBorder="1" applyAlignment="1" applyProtection="1">
      <alignment horizontal="center"/>
      <protection/>
    </xf>
    <xf numFmtId="10" fontId="1" fillId="0" borderId="13" xfId="0" applyNumberFormat="1" applyFont="1" applyBorder="1" applyAlignment="1" applyProtection="1">
      <alignment horizontal="center"/>
      <protection/>
    </xf>
    <xf numFmtId="0" fontId="1" fillId="32" borderId="12" xfId="0" applyFont="1" applyFill="1" applyBorder="1" applyAlignment="1" applyProtection="1">
      <alignment horizontal="left" wrapText="1"/>
      <protection/>
    </xf>
    <xf numFmtId="10" fontId="1" fillId="32" borderId="12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0" fillId="32" borderId="18" xfId="0" applyFill="1" applyBorder="1" applyAlignment="1" applyProtection="1">
      <alignment/>
      <protection/>
    </xf>
    <xf numFmtId="0" fontId="0" fillId="32" borderId="19" xfId="0" applyFill="1" applyBorder="1" applyAlignment="1" applyProtection="1">
      <alignment/>
      <protection/>
    </xf>
    <xf numFmtId="10" fontId="1" fillId="32" borderId="20" xfId="0" applyNumberFormat="1" applyFont="1" applyFill="1" applyBorder="1" applyAlignment="1" applyProtection="1">
      <alignment horizontal="center" vertical="center" wrapText="1"/>
      <protection/>
    </xf>
    <xf numFmtId="10" fontId="0" fillId="0" borderId="21" xfId="0" applyNumberForma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10" fontId="1" fillId="32" borderId="2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0" fontId="0" fillId="0" borderId="12" xfId="0" applyNumberFormat="1" applyBorder="1" applyAlignment="1" applyProtection="1">
      <alignment horizontal="center"/>
      <protection locked="0"/>
    </xf>
    <xf numFmtId="10" fontId="0" fillId="0" borderId="12" xfId="57" applyNumberFormat="1" applyFont="1" applyBorder="1" applyAlignment="1" applyProtection="1">
      <alignment horizontal="right"/>
      <protection/>
    </xf>
    <xf numFmtId="10" fontId="0" fillId="0" borderId="12" xfId="0" applyNumberFormat="1" applyFont="1" applyBorder="1" applyAlignment="1" applyProtection="1">
      <alignment horizontal="center"/>
      <protection locked="0"/>
    </xf>
    <xf numFmtId="10" fontId="0" fillId="0" borderId="10" xfId="0" applyNumberFormat="1" applyBorder="1" applyAlignment="1" applyProtection="1">
      <alignment horizontal="center"/>
      <protection/>
    </xf>
    <xf numFmtId="10" fontId="1" fillId="0" borderId="22" xfId="0" applyNumberFormat="1" applyFont="1" applyBorder="1" applyAlignment="1" applyProtection="1">
      <alignment horizontal="center"/>
      <protection/>
    </xf>
    <xf numFmtId="10" fontId="1" fillId="0" borderId="22" xfId="0" applyNumberFormat="1" applyFont="1" applyBorder="1" applyAlignment="1" applyProtection="1">
      <alignment horizontal="center" wrapText="1"/>
      <protection/>
    </xf>
    <xf numFmtId="10" fontId="0" fillId="0" borderId="15" xfId="57" applyNumberFormat="1" applyFont="1" applyBorder="1" applyAlignment="1" applyProtection="1">
      <alignment horizontal="right"/>
      <protection/>
    </xf>
    <xf numFmtId="10" fontId="1" fillId="0" borderId="21" xfId="0" applyNumberFormat="1" applyFont="1" applyBorder="1" applyAlignment="1" applyProtection="1">
      <alignment horizontal="center" wrapText="1"/>
      <protection/>
    </xf>
    <xf numFmtId="10" fontId="0" fillId="0" borderId="18" xfId="0" applyNumberFormat="1" applyBorder="1" applyAlignment="1" applyProtection="1">
      <alignment horizontal="center"/>
      <protection locked="0"/>
    </xf>
    <xf numFmtId="10" fontId="0" fillId="0" borderId="0" xfId="0" applyNumberFormat="1" applyBorder="1" applyAlignment="1" applyProtection="1">
      <alignment/>
      <protection locked="0"/>
    </xf>
    <xf numFmtId="10" fontId="1" fillId="0" borderId="0" xfId="0" applyNumberFormat="1" applyFont="1" applyBorder="1" applyAlignment="1" applyProtection="1">
      <alignment horizontal="center" wrapText="1"/>
      <protection locked="0"/>
    </xf>
    <xf numFmtId="10" fontId="1" fillId="0" borderId="11" xfId="0" applyNumberFormat="1" applyFont="1" applyBorder="1" applyAlignment="1" applyProtection="1">
      <alignment horizontal="center"/>
      <protection/>
    </xf>
    <xf numFmtId="10" fontId="0" fillId="0" borderId="18" xfId="0" applyNumberFormat="1" applyFont="1" applyBorder="1" applyAlignment="1" applyProtection="1">
      <alignment horizontal="center"/>
      <protection locked="0"/>
    </xf>
    <xf numFmtId="10" fontId="0" fillId="0" borderId="19" xfId="0" applyNumberFormat="1" applyBorder="1" applyAlignment="1" applyProtection="1">
      <alignment/>
      <protection locked="0"/>
    </xf>
    <xf numFmtId="10" fontId="0" fillId="0" borderId="18" xfId="57" applyNumberFormat="1" applyFont="1" applyBorder="1" applyAlignment="1" applyProtection="1">
      <alignment horizontal="right"/>
      <protection/>
    </xf>
    <xf numFmtId="0" fontId="0" fillId="0" borderId="19" xfId="0" applyBorder="1" applyAlignment="1" applyProtection="1">
      <alignment/>
      <protection/>
    </xf>
    <xf numFmtId="10" fontId="0" fillId="0" borderId="0" xfId="0" applyNumberFormat="1" applyBorder="1" applyAlignment="1" applyProtection="1">
      <alignment/>
      <protection/>
    </xf>
    <xf numFmtId="10" fontId="1" fillId="0" borderId="0" xfId="0" applyNumberFormat="1" applyFont="1" applyBorder="1" applyAlignment="1" applyProtection="1">
      <alignment horizontal="center" wrapText="1"/>
      <protection/>
    </xf>
    <xf numFmtId="10" fontId="1" fillId="34" borderId="21" xfId="0" applyNumberFormat="1" applyFont="1" applyFill="1" applyBorder="1" applyAlignment="1" applyProtection="1">
      <alignment horizontal="center"/>
      <protection/>
    </xf>
    <xf numFmtId="0" fontId="1" fillId="32" borderId="18" xfId="0" applyFont="1" applyFill="1" applyBorder="1" applyAlignment="1" applyProtection="1">
      <alignment horizontal="center"/>
      <protection/>
    </xf>
    <xf numFmtId="0" fontId="1" fillId="32" borderId="19" xfId="0" applyFont="1" applyFill="1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 locked="0"/>
    </xf>
    <xf numFmtId="165" fontId="0" fillId="0" borderId="17" xfId="0" applyNumberFormat="1" applyFon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3" fontId="0" fillId="0" borderId="17" xfId="0" applyNumberFormat="1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165" fontId="0" fillId="0" borderId="12" xfId="0" applyNumberFormat="1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3" fontId="0" fillId="0" borderId="12" xfId="0" applyNumberFormat="1" applyFont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/>
      <protection locked="0"/>
    </xf>
    <xf numFmtId="165" fontId="0" fillId="33" borderId="12" xfId="0" applyNumberFormat="1" applyFont="1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 locked="0"/>
    </xf>
    <xf numFmtId="3" fontId="0" fillId="33" borderId="12" xfId="0" applyNumberFormat="1" applyFont="1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/>
      <protection locked="0"/>
    </xf>
    <xf numFmtId="165" fontId="0" fillId="0" borderId="13" xfId="0" applyNumberFormat="1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3" fontId="0" fillId="0" borderId="13" xfId="0" applyNumberFormat="1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/>
      <protection locked="0"/>
    </xf>
    <xf numFmtId="165" fontId="1" fillId="0" borderId="14" xfId="0" applyNumberFormat="1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3" fontId="1" fillId="0" borderId="14" xfId="0" applyNumberFormat="1" applyFont="1" applyBorder="1" applyAlignment="1" applyProtection="1">
      <alignment horizontal="center"/>
      <protection locked="0"/>
    </xf>
    <xf numFmtId="0" fontId="0" fillId="32" borderId="12" xfId="0" applyFill="1" applyBorder="1" applyAlignment="1" applyProtection="1">
      <alignment/>
      <protection locked="0"/>
    </xf>
    <xf numFmtId="165" fontId="1" fillId="32" borderId="12" xfId="0" applyNumberFormat="1" applyFont="1" applyFill="1" applyBorder="1" applyAlignment="1" applyProtection="1">
      <alignment horizontal="center" wrapText="1"/>
      <protection locked="0"/>
    </xf>
    <xf numFmtId="3" fontId="1" fillId="32" borderId="12" xfId="0" applyNumberFormat="1" applyFont="1" applyFill="1" applyBorder="1" applyAlignment="1" applyProtection="1">
      <alignment horizontal="center" wrapText="1"/>
      <protection locked="0"/>
    </xf>
    <xf numFmtId="165" fontId="1" fillId="0" borderId="12" xfId="0" applyNumberFormat="1" applyFont="1" applyBorder="1" applyAlignment="1" applyProtection="1">
      <alignment horizontal="center"/>
      <protection locked="0"/>
    </xf>
    <xf numFmtId="3" fontId="1" fillId="0" borderId="12" xfId="0" applyNumberFormat="1" applyFont="1" applyBorder="1" applyAlignment="1" applyProtection="1">
      <alignment horizontal="center"/>
      <protection locked="0"/>
    </xf>
    <xf numFmtId="165" fontId="1" fillId="32" borderId="12" xfId="0" applyNumberFormat="1" applyFont="1" applyFill="1" applyBorder="1" applyAlignment="1" applyProtection="1">
      <alignment horizontal="center"/>
      <protection locked="0"/>
    </xf>
    <xf numFmtId="0" fontId="0" fillId="32" borderId="12" xfId="0" applyFill="1" applyBorder="1" applyAlignment="1" applyProtection="1">
      <alignment horizontal="center"/>
      <protection locked="0"/>
    </xf>
    <xf numFmtId="3" fontId="1" fillId="32" borderId="12" xfId="0" applyNumberFormat="1" applyFont="1" applyFill="1" applyBorder="1" applyAlignment="1" applyProtection="1">
      <alignment horizontal="center"/>
      <protection locked="0"/>
    </xf>
    <xf numFmtId="0" fontId="1" fillId="32" borderId="19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1" fillId="32" borderId="13" xfId="0" applyFont="1" applyFill="1" applyBorder="1" applyAlignment="1" applyProtection="1">
      <alignment horizontal="center"/>
      <protection/>
    </xf>
    <xf numFmtId="0" fontId="0" fillId="32" borderId="13" xfId="0" applyFill="1" applyBorder="1" applyAlignment="1" applyProtection="1">
      <alignment/>
      <protection/>
    </xf>
    <xf numFmtId="0" fontId="1" fillId="32" borderId="17" xfId="0" applyFont="1" applyFill="1" applyBorder="1" applyAlignment="1" applyProtection="1">
      <alignment horizontal="center"/>
      <protection/>
    </xf>
    <xf numFmtId="0" fontId="0" fillId="32" borderId="17" xfId="0" applyFill="1" applyBorder="1" applyAlignment="1" applyProtection="1">
      <alignment/>
      <protection/>
    </xf>
    <xf numFmtId="0" fontId="1" fillId="32" borderId="18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2"/>
  <sheetViews>
    <sheetView tabSelected="1" zoomScalePageLayoutView="0" workbookViewId="0" topLeftCell="A1">
      <pane ySplit="5" topLeftCell="A6" activePane="bottomLeft" state="frozen"/>
      <selection pane="topLeft" activeCell="C1" sqref="C1"/>
      <selection pane="bottomLeft" activeCell="T13" sqref="T13"/>
    </sheetView>
  </sheetViews>
  <sheetFormatPr defaultColWidth="9.140625" defaultRowHeight="12.75"/>
  <cols>
    <col min="1" max="1" width="14.8515625" style="4" customWidth="1"/>
    <col min="2" max="2" width="0" style="4" hidden="1" customWidth="1"/>
    <col min="3" max="3" width="28.140625" style="4" customWidth="1"/>
    <col min="4" max="4" width="2.00390625" style="4" customWidth="1"/>
    <col min="5" max="5" width="13.00390625" style="10" customWidth="1"/>
    <col min="6" max="6" width="2.00390625" style="4" customWidth="1"/>
    <col min="7" max="7" width="13.28125" style="11" bestFit="1" customWidth="1"/>
    <col min="8" max="8" width="2.00390625" style="4" customWidth="1"/>
    <col min="9" max="9" width="16.00390625" style="4" customWidth="1"/>
    <col min="10" max="10" width="15.7109375" style="4" customWidth="1"/>
    <col min="11" max="11" width="11.8515625" style="4" customWidth="1"/>
    <col min="12" max="12" width="2.00390625" style="4" customWidth="1"/>
    <col min="13" max="13" width="10.8515625" style="4" customWidth="1"/>
    <col min="14" max="14" width="8.7109375" style="4" customWidth="1"/>
    <col min="15" max="16" width="8.421875" style="61" customWidth="1"/>
    <col min="17" max="17" width="0" style="4" hidden="1" customWidth="1"/>
    <col min="18" max="16384" width="9.140625" style="4" customWidth="1"/>
  </cols>
  <sheetData>
    <row r="1" spans="1:16" s="2" customFormat="1" ht="23.25" customHeight="1">
      <c r="A1" s="112" t="s">
        <v>18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"/>
      <c r="O1" s="53"/>
      <c r="P1" s="53"/>
    </row>
    <row r="2" spans="1:16" s="2" customFormat="1" ht="23.25" customHeight="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"/>
      <c r="O2" s="53"/>
      <c r="P2" s="53"/>
    </row>
    <row r="3" spans="1:16" ht="12.75">
      <c r="A3" s="113" t="s">
        <v>18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3"/>
      <c r="M3" s="14"/>
      <c r="N3" s="3"/>
      <c r="O3" s="54"/>
      <c r="P3" s="14"/>
    </row>
    <row r="4" spans="1:16" ht="12.75">
      <c r="A4" s="115" t="s">
        <v>0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3"/>
      <c r="M4" s="15"/>
      <c r="N4" s="5"/>
      <c r="O4" s="55"/>
      <c r="P4" s="15"/>
    </row>
    <row r="5" spans="1:16" ht="38.25">
      <c r="A5" s="16" t="s">
        <v>68</v>
      </c>
      <c r="B5" s="16" t="s">
        <v>1</v>
      </c>
      <c r="C5" s="16" t="s">
        <v>2</v>
      </c>
      <c r="D5" s="17"/>
      <c r="E5" s="18" t="s">
        <v>3</v>
      </c>
      <c r="F5" s="17"/>
      <c r="G5" s="19" t="s">
        <v>4</v>
      </c>
      <c r="H5" s="17"/>
      <c r="I5" s="20" t="s">
        <v>5</v>
      </c>
      <c r="J5" s="20" t="s">
        <v>6</v>
      </c>
      <c r="K5" s="20" t="s">
        <v>7</v>
      </c>
      <c r="L5" s="21"/>
      <c r="M5" s="20" t="s">
        <v>69</v>
      </c>
      <c r="N5" s="6" t="s">
        <v>8</v>
      </c>
      <c r="O5" s="56" t="s">
        <v>9</v>
      </c>
      <c r="P5" s="56" t="s">
        <v>10</v>
      </c>
    </row>
    <row r="6" spans="1:16" ht="12.75">
      <c r="A6" s="22"/>
      <c r="B6" s="23">
        <v>22803</v>
      </c>
      <c r="C6" s="24" t="s">
        <v>22</v>
      </c>
      <c r="D6" s="83"/>
      <c r="E6" s="84"/>
      <c r="F6" s="85"/>
      <c r="G6" s="86"/>
      <c r="H6" s="85"/>
      <c r="I6" s="25"/>
      <c r="J6" s="25"/>
      <c r="K6" s="25"/>
      <c r="L6" s="21"/>
      <c r="M6" s="25"/>
      <c r="N6" s="62"/>
      <c r="O6" s="63"/>
      <c r="P6" s="63"/>
    </row>
    <row r="7" spans="1:16" ht="12.75">
      <c r="A7" s="26" t="s">
        <v>23</v>
      </c>
      <c r="B7" s="27">
        <v>20963</v>
      </c>
      <c r="C7" s="26" t="s">
        <v>24</v>
      </c>
      <c r="D7" s="87"/>
      <c r="E7" s="88">
        <v>181567.87</v>
      </c>
      <c r="F7" s="89"/>
      <c r="G7" s="90">
        <v>2343</v>
      </c>
      <c r="H7" s="89"/>
      <c r="I7" s="28">
        <f>E7/$E$69</f>
        <v>0.0026865229146575886</v>
      </c>
      <c r="J7" s="28">
        <f>G7/$G$69*0.5</f>
        <v>0.004273535452287062</v>
      </c>
      <c r="K7" s="28">
        <f>I7+J7</f>
        <v>0.006960058366944651</v>
      </c>
      <c r="L7" s="21"/>
      <c r="M7" s="28">
        <f>K7/2</f>
        <v>0.0034800291834723254</v>
      </c>
      <c r="N7" s="62"/>
      <c r="O7" s="63" t="str">
        <f>IF(N7="y",M7,"0")</f>
        <v>0</v>
      </c>
      <c r="P7" s="63" t="str">
        <f>IF(N7="n",M7,"0")</f>
        <v>0</v>
      </c>
    </row>
    <row r="8" spans="1:16" ht="12.75">
      <c r="A8" s="26" t="s">
        <v>23</v>
      </c>
      <c r="B8" s="27">
        <v>22344</v>
      </c>
      <c r="C8" s="26" t="s">
        <v>25</v>
      </c>
      <c r="D8" s="87"/>
      <c r="E8" s="88">
        <v>966311.35</v>
      </c>
      <c r="F8" s="89"/>
      <c r="G8" s="90">
        <v>11125</v>
      </c>
      <c r="H8" s="89"/>
      <c r="I8" s="28">
        <f>E8/$E$69</f>
        <v>0.014297780683711877</v>
      </c>
      <c r="J8" s="28">
        <f>G8/$G$69*0.5</f>
        <v>0.02029154157349277</v>
      </c>
      <c r="K8" s="28">
        <f>I8+J8</f>
        <v>0.034589322257204645</v>
      </c>
      <c r="L8" s="21"/>
      <c r="M8" s="28">
        <f>K8/2</f>
        <v>0.017294661128602323</v>
      </c>
      <c r="N8" s="62"/>
      <c r="O8" s="63" t="str">
        <f>IF(N8="y",M8,"0")</f>
        <v>0</v>
      </c>
      <c r="P8" s="63" t="str">
        <f>IF(N8="n",M8,"0")</f>
        <v>0</v>
      </c>
    </row>
    <row r="9" spans="1:16" ht="12.75">
      <c r="A9" s="29" t="s">
        <v>23</v>
      </c>
      <c r="B9" s="30">
        <v>23483</v>
      </c>
      <c r="C9" s="29" t="s">
        <v>26</v>
      </c>
      <c r="D9" s="91"/>
      <c r="E9" s="92">
        <v>39919.97</v>
      </c>
      <c r="F9" s="93"/>
      <c r="G9" s="94">
        <v>727</v>
      </c>
      <c r="H9" s="93"/>
      <c r="I9" s="31">
        <f aca="true" t="shared" si="0" ref="I9:I50">E9/$E$69</f>
        <v>0.0005906657062036554</v>
      </c>
      <c r="J9" s="31">
        <f aca="true" t="shared" si="1" ref="J9:J50">G9/$G$69*0.5</f>
        <v>0.0013260180426003815</v>
      </c>
      <c r="K9" s="31">
        <f aca="true" t="shared" si="2" ref="K9:K50">I9+J9</f>
        <v>0.001916683748804037</v>
      </c>
      <c r="L9" s="21"/>
      <c r="M9" s="28">
        <f aca="true" t="shared" si="3" ref="M9:M50">K9/2</f>
        <v>0.0009583418744020185</v>
      </c>
      <c r="N9" s="62"/>
      <c r="O9" s="63" t="str">
        <f aca="true" t="shared" si="4" ref="O9:O50">IF(N9="y",M9,"0")</f>
        <v>0</v>
      </c>
      <c r="P9" s="63" t="str">
        <f aca="true" t="shared" si="5" ref="P9:P50">IF(N9="n",M9,"0")</f>
        <v>0</v>
      </c>
    </row>
    <row r="10" spans="1:16" ht="12.75">
      <c r="A10" s="26" t="s">
        <v>23</v>
      </c>
      <c r="B10" s="27">
        <v>23813</v>
      </c>
      <c r="C10" s="26" t="s">
        <v>27</v>
      </c>
      <c r="D10" s="87"/>
      <c r="E10" s="88">
        <v>131180.14</v>
      </c>
      <c r="F10" s="89"/>
      <c r="G10" s="90">
        <v>2145</v>
      </c>
      <c r="H10" s="89"/>
      <c r="I10" s="28">
        <f t="shared" si="0"/>
        <v>0.0019409736538628258</v>
      </c>
      <c r="J10" s="28">
        <f t="shared" si="1"/>
        <v>0.003912391611248719</v>
      </c>
      <c r="K10" s="28">
        <f t="shared" si="2"/>
        <v>0.005853365265111545</v>
      </c>
      <c r="L10" s="21"/>
      <c r="M10" s="28">
        <f t="shared" si="3"/>
        <v>0.0029266826325557724</v>
      </c>
      <c r="N10" s="62"/>
      <c r="O10" s="63" t="str">
        <f t="shared" si="4"/>
        <v>0</v>
      </c>
      <c r="P10" s="63" t="str">
        <f t="shared" si="5"/>
        <v>0</v>
      </c>
    </row>
    <row r="11" spans="1:16" ht="12.75">
      <c r="A11" s="26"/>
      <c r="B11" s="32">
        <v>23153</v>
      </c>
      <c r="C11" s="33" t="s">
        <v>28</v>
      </c>
      <c r="D11" s="87"/>
      <c r="E11" s="88"/>
      <c r="F11" s="89"/>
      <c r="G11" s="90"/>
      <c r="H11" s="89"/>
      <c r="I11" s="28"/>
      <c r="J11" s="28"/>
      <c r="K11" s="28"/>
      <c r="L11" s="21"/>
      <c r="M11" s="28"/>
      <c r="N11" s="62"/>
      <c r="O11" s="63"/>
      <c r="P11" s="63"/>
    </row>
    <row r="12" spans="1:16" ht="12.75">
      <c r="A12" s="26" t="s">
        <v>23</v>
      </c>
      <c r="B12" s="27">
        <v>21083</v>
      </c>
      <c r="C12" s="26" t="s">
        <v>29</v>
      </c>
      <c r="D12" s="87"/>
      <c r="E12" s="88">
        <v>128335.44</v>
      </c>
      <c r="F12" s="89"/>
      <c r="G12" s="90">
        <v>1609</v>
      </c>
      <c r="H12" s="89"/>
      <c r="I12" s="28">
        <f t="shared" si="0"/>
        <v>0.001898882772170341</v>
      </c>
      <c r="J12" s="28">
        <f t="shared" si="1"/>
        <v>0.00293474969813482</v>
      </c>
      <c r="K12" s="28">
        <f t="shared" si="2"/>
        <v>0.004833632470305161</v>
      </c>
      <c r="L12" s="21"/>
      <c r="M12" s="28">
        <f t="shared" si="3"/>
        <v>0.0024168162351525806</v>
      </c>
      <c r="N12" s="62"/>
      <c r="O12" s="63" t="str">
        <f t="shared" si="4"/>
        <v>0</v>
      </c>
      <c r="P12" s="63" t="str">
        <f t="shared" si="5"/>
        <v>0</v>
      </c>
    </row>
    <row r="13" spans="1:16" ht="12.75">
      <c r="A13" s="26" t="s">
        <v>23</v>
      </c>
      <c r="B13" s="27">
        <v>21114</v>
      </c>
      <c r="C13" s="26" t="s">
        <v>30</v>
      </c>
      <c r="D13" s="87"/>
      <c r="E13" s="88">
        <v>1592036.56</v>
      </c>
      <c r="F13" s="89"/>
      <c r="G13" s="90">
        <v>13839</v>
      </c>
      <c r="H13" s="89"/>
      <c r="I13" s="28">
        <f t="shared" si="0"/>
        <v>0.023556164972429544</v>
      </c>
      <c r="J13" s="28">
        <f t="shared" si="1"/>
        <v>0.025241765738028447</v>
      </c>
      <c r="K13" s="28">
        <f t="shared" si="2"/>
        <v>0.04879793071045799</v>
      </c>
      <c r="L13" s="21"/>
      <c r="M13" s="28">
        <f t="shared" si="3"/>
        <v>0.024398965355228994</v>
      </c>
      <c r="N13" s="62"/>
      <c r="O13" s="63" t="str">
        <f t="shared" si="4"/>
        <v>0</v>
      </c>
      <c r="P13" s="63" t="str">
        <f t="shared" si="5"/>
        <v>0</v>
      </c>
    </row>
    <row r="14" spans="1:16" ht="12.75">
      <c r="A14" s="26" t="s">
        <v>23</v>
      </c>
      <c r="B14" s="27">
        <v>21295</v>
      </c>
      <c r="C14" s="26" t="s">
        <v>31</v>
      </c>
      <c r="D14" s="87"/>
      <c r="E14" s="88">
        <v>336190.7</v>
      </c>
      <c r="F14" s="89"/>
      <c r="G14" s="90">
        <v>3771</v>
      </c>
      <c r="H14" s="89"/>
      <c r="I14" s="28">
        <f t="shared" si="0"/>
        <v>0.004974360382400118</v>
      </c>
      <c r="J14" s="28">
        <f t="shared" si="1"/>
        <v>0.006878148608866629</v>
      </c>
      <c r="K14" s="28">
        <f t="shared" si="2"/>
        <v>0.011852508991266747</v>
      </c>
      <c r="L14" s="21"/>
      <c r="M14" s="28">
        <f t="shared" si="3"/>
        <v>0.0059262544956333735</v>
      </c>
      <c r="N14" s="62"/>
      <c r="O14" s="63" t="str">
        <f t="shared" si="4"/>
        <v>0</v>
      </c>
      <c r="P14" s="63" t="str">
        <f t="shared" si="5"/>
        <v>0</v>
      </c>
    </row>
    <row r="15" spans="1:16" ht="12.75">
      <c r="A15" s="26"/>
      <c r="B15" s="32">
        <v>24102</v>
      </c>
      <c r="C15" s="33" t="s">
        <v>32</v>
      </c>
      <c r="D15" s="87"/>
      <c r="E15" s="88"/>
      <c r="F15" s="89"/>
      <c r="G15" s="90"/>
      <c r="H15" s="89"/>
      <c r="I15" s="28"/>
      <c r="J15" s="28"/>
      <c r="K15" s="28"/>
      <c r="L15" s="21"/>
      <c r="M15" s="28"/>
      <c r="N15" s="62"/>
      <c r="O15" s="63"/>
      <c r="P15" s="63"/>
    </row>
    <row r="16" spans="1:16" ht="12.75">
      <c r="A16" s="26" t="s">
        <v>23</v>
      </c>
      <c r="B16" s="27">
        <v>22103</v>
      </c>
      <c r="C16" s="26" t="s">
        <v>33</v>
      </c>
      <c r="D16" s="87"/>
      <c r="E16" s="88">
        <v>7544035.53</v>
      </c>
      <c r="F16" s="89"/>
      <c r="G16" s="90">
        <v>29349</v>
      </c>
      <c r="H16" s="89"/>
      <c r="I16" s="28">
        <f t="shared" si="0"/>
        <v>0.11162340738114077</v>
      </c>
      <c r="J16" s="28">
        <f t="shared" si="1"/>
        <v>0.053531366619365334</v>
      </c>
      <c r="K16" s="28">
        <f t="shared" si="2"/>
        <v>0.1651547740005061</v>
      </c>
      <c r="L16" s="21"/>
      <c r="M16" s="28">
        <f t="shared" si="3"/>
        <v>0.08257738700025305</v>
      </c>
      <c r="N16" s="62"/>
      <c r="O16" s="63" t="str">
        <f t="shared" si="4"/>
        <v>0</v>
      </c>
      <c r="P16" s="63" t="str">
        <f t="shared" si="5"/>
        <v>0</v>
      </c>
    </row>
    <row r="17" spans="1:16" ht="12.75">
      <c r="A17" s="26" t="s">
        <v>23</v>
      </c>
      <c r="B17" s="27">
        <v>22583</v>
      </c>
      <c r="C17" s="26" t="s">
        <v>34</v>
      </c>
      <c r="D17" s="87"/>
      <c r="E17" s="88">
        <v>214032.33</v>
      </c>
      <c r="F17" s="89"/>
      <c r="G17" s="90">
        <v>3689</v>
      </c>
      <c r="H17" s="89"/>
      <c r="I17" s="28">
        <f t="shared" si="0"/>
        <v>0.0031668750590209314</v>
      </c>
      <c r="J17" s="28">
        <f t="shared" si="1"/>
        <v>0.006728583987830547</v>
      </c>
      <c r="K17" s="28">
        <f t="shared" si="2"/>
        <v>0.009895459046851478</v>
      </c>
      <c r="L17" s="21"/>
      <c r="M17" s="28">
        <f t="shared" si="3"/>
        <v>0.004947729523425739</v>
      </c>
      <c r="N17" s="62"/>
      <c r="O17" s="63" t="str">
        <f t="shared" si="4"/>
        <v>0</v>
      </c>
      <c r="P17" s="63" t="str">
        <f t="shared" si="5"/>
        <v>0</v>
      </c>
    </row>
    <row r="18" spans="1:16" ht="12.75">
      <c r="A18" s="26"/>
      <c r="B18" s="32">
        <v>26002</v>
      </c>
      <c r="C18" s="33" t="s">
        <v>35</v>
      </c>
      <c r="D18" s="87"/>
      <c r="E18" s="88"/>
      <c r="F18" s="89"/>
      <c r="G18" s="90"/>
      <c r="H18" s="89"/>
      <c r="I18" s="28"/>
      <c r="J18" s="28"/>
      <c r="K18" s="28"/>
      <c r="L18" s="21"/>
      <c r="M18" s="28"/>
      <c r="N18" s="62"/>
      <c r="O18" s="63"/>
      <c r="P18" s="63"/>
    </row>
    <row r="19" spans="1:16" ht="12.75">
      <c r="A19" s="26" t="s">
        <v>23</v>
      </c>
      <c r="B19" s="27">
        <v>20873</v>
      </c>
      <c r="C19" s="26" t="s">
        <v>36</v>
      </c>
      <c r="D19" s="87"/>
      <c r="E19" s="88">
        <v>138895.81</v>
      </c>
      <c r="F19" s="89"/>
      <c r="G19" s="90">
        <v>2015</v>
      </c>
      <c r="H19" s="89"/>
      <c r="I19" s="28">
        <f t="shared" si="0"/>
        <v>0.002055136607126176</v>
      </c>
      <c r="J19" s="28">
        <f t="shared" si="1"/>
        <v>0.0036752769681427356</v>
      </c>
      <c r="K19" s="28">
        <f t="shared" si="2"/>
        <v>0.005730413575268912</v>
      </c>
      <c r="L19" s="21"/>
      <c r="M19" s="28">
        <f t="shared" si="3"/>
        <v>0.002865206787634456</v>
      </c>
      <c r="N19" s="62"/>
      <c r="O19" s="63" t="str">
        <f t="shared" si="4"/>
        <v>0</v>
      </c>
      <c r="P19" s="63" t="str">
        <f t="shared" si="5"/>
        <v>0</v>
      </c>
    </row>
    <row r="20" spans="1:16" ht="12.75">
      <c r="A20" s="26" t="s">
        <v>23</v>
      </c>
      <c r="B20" s="27">
        <v>22042</v>
      </c>
      <c r="C20" s="26" t="s">
        <v>37</v>
      </c>
      <c r="D20" s="87"/>
      <c r="E20" s="88">
        <v>2603145.83</v>
      </c>
      <c r="F20" s="89"/>
      <c r="G20" s="90">
        <v>24040</v>
      </c>
      <c r="H20" s="89"/>
      <c r="I20" s="28">
        <f t="shared" si="0"/>
        <v>0.03851678671171473</v>
      </c>
      <c r="J20" s="28">
        <f t="shared" si="1"/>
        <v>0.043847969386675616</v>
      </c>
      <c r="K20" s="28">
        <f t="shared" si="2"/>
        <v>0.08236475609839035</v>
      </c>
      <c r="L20" s="21"/>
      <c r="M20" s="28">
        <f t="shared" si="3"/>
        <v>0.041182378049195174</v>
      </c>
      <c r="N20" s="62"/>
      <c r="O20" s="63" t="str">
        <f t="shared" si="4"/>
        <v>0</v>
      </c>
      <c r="P20" s="63" t="str">
        <f t="shared" si="5"/>
        <v>0</v>
      </c>
    </row>
    <row r="21" spans="1:16" ht="12.75">
      <c r="A21" s="26" t="s">
        <v>23</v>
      </c>
      <c r="B21" s="27">
        <v>23154</v>
      </c>
      <c r="C21" s="26" t="s">
        <v>38</v>
      </c>
      <c r="D21" s="87"/>
      <c r="E21" s="88">
        <v>28120.67</v>
      </c>
      <c r="F21" s="89"/>
      <c r="G21" s="90">
        <v>351</v>
      </c>
      <c r="H21" s="89"/>
      <c r="I21" s="28">
        <f t="shared" si="0"/>
        <v>0.00041608035788779263</v>
      </c>
      <c r="J21" s="28">
        <f t="shared" si="1"/>
        <v>0.000640209536386154</v>
      </c>
      <c r="K21" s="28">
        <f t="shared" si="2"/>
        <v>0.0010562898942739467</v>
      </c>
      <c r="L21" s="21"/>
      <c r="M21" s="28">
        <f t="shared" si="3"/>
        <v>0.0005281449471369734</v>
      </c>
      <c r="N21" s="62"/>
      <c r="O21" s="63" t="str">
        <f t="shared" si="4"/>
        <v>0</v>
      </c>
      <c r="P21" s="63" t="str">
        <f t="shared" si="5"/>
        <v>0</v>
      </c>
    </row>
    <row r="22" spans="1:16" ht="12.75">
      <c r="A22" s="26" t="s">
        <v>23</v>
      </c>
      <c r="B22" s="27">
        <v>23453</v>
      </c>
      <c r="C22" s="26" t="s">
        <v>39</v>
      </c>
      <c r="D22" s="87"/>
      <c r="E22" s="88">
        <v>119120.32</v>
      </c>
      <c r="F22" s="89"/>
      <c r="G22" s="90">
        <v>1724</v>
      </c>
      <c r="H22" s="89"/>
      <c r="I22" s="28">
        <f t="shared" si="0"/>
        <v>0.0017625335874752767</v>
      </c>
      <c r="J22" s="28">
        <f t="shared" si="1"/>
        <v>0.0031445049593439587</v>
      </c>
      <c r="K22" s="28">
        <f t="shared" si="2"/>
        <v>0.004907038546819236</v>
      </c>
      <c r="L22" s="21"/>
      <c r="M22" s="28">
        <f t="shared" si="3"/>
        <v>0.002453519273409618</v>
      </c>
      <c r="N22" s="62"/>
      <c r="O22" s="63" t="str">
        <f t="shared" si="4"/>
        <v>0</v>
      </c>
      <c r="P22" s="63" t="str">
        <f t="shared" si="5"/>
        <v>0</v>
      </c>
    </row>
    <row r="23" spans="1:16" ht="12.75">
      <c r="A23" s="26" t="s">
        <v>23</v>
      </c>
      <c r="B23" s="27">
        <v>23693</v>
      </c>
      <c r="C23" s="26" t="s">
        <v>40</v>
      </c>
      <c r="D23" s="87"/>
      <c r="E23" s="88">
        <v>859422.01</v>
      </c>
      <c r="F23" s="89"/>
      <c r="G23" s="90">
        <v>8437</v>
      </c>
      <c r="H23" s="89"/>
      <c r="I23" s="28">
        <f t="shared" si="0"/>
        <v>0.012716219688131403</v>
      </c>
      <c r="J23" s="28">
        <f t="shared" si="1"/>
        <v>0.015388740337578293</v>
      </c>
      <c r="K23" s="28">
        <f t="shared" si="2"/>
        <v>0.028104960025709697</v>
      </c>
      <c r="L23" s="21"/>
      <c r="M23" s="28">
        <f t="shared" si="3"/>
        <v>0.014052480012854848</v>
      </c>
      <c r="N23" s="62"/>
      <c r="O23" s="63" t="str">
        <f t="shared" si="4"/>
        <v>0</v>
      </c>
      <c r="P23" s="63" t="str">
        <f t="shared" si="5"/>
        <v>0</v>
      </c>
    </row>
    <row r="24" spans="1:16" ht="12.75">
      <c r="A24" s="26"/>
      <c r="B24" s="32">
        <v>27352</v>
      </c>
      <c r="C24" s="33" t="s">
        <v>41</v>
      </c>
      <c r="D24" s="87"/>
      <c r="E24" s="88"/>
      <c r="F24" s="89"/>
      <c r="G24" s="90"/>
      <c r="H24" s="89"/>
      <c r="I24" s="28"/>
      <c r="J24" s="28"/>
      <c r="K24" s="28"/>
      <c r="L24" s="21"/>
      <c r="M24" s="28"/>
      <c r="N24" s="62"/>
      <c r="O24" s="63"/>
      <c r="P24" s="63"/>
    </row>
    <row r="25" spans="1:16" ht="12.75">
      <c r="A25" s="26" t="s">
        <v>23</v>
      </c>
      <c r="B25" s="27">
        <v>22524</v>
      </c>
      <c r="C25" s="26" t="s">
        <v>42</v>
      </c>
      <c r="D25" s="87"/>
      <c r="E25" s="88">
        <v>10183042.69</v>
      </c>
      <c r="F25" s="89"/>
      <c r="G25" s="90">
        <v>46809</v>
      </c>
      <c r="H25" s="89"/>
      <c r="I25" s="28">
        <f t="shared" si="0"/>
        <v>0.1506708071622003</v>
      </c>
      <c r="J25" s="28">
        <f t="shared" si="1"/>
        <v>0.08537768714729196</v>
      </c>
      <c r="K25" s="28">
        <f t="shared" si="2"/>
        <v>0.23604849430949226</v>
      </c>
      <c r="L25" s="21"/>
      <c r="M25" s="28">
        <f t="shared" si="3"/>
        <v>0.11802424715474613</v>
      </c>
      <c r="N25" s="62"/>
      <c r="O25" s="63" t="str">
        <f t="shared" si="4"/>
        <v>0</v>
      </c>
      <c r="P25" s="63" t="str">
        <f t="shared" si="5"/>
        <v>0</v>
      </c>
    </row>
    <row r="26" spans="1:16" ht="12.75">
      <c r="A26" s="26"/>
      <c r="B26" s="32">
        <v>27503</v>
      </c>
      <c r="C26" s="33" t="s">
        <v>43</v>
      </c>
      <c r="D26" s="87"/>
      <c r="E26" s="88"/>
      <c r="F26" s="89"/>
      <c r="G26" s="90"/>
      <c r="H26" s="89"/>
      <c r="I26" s="28"/>
      <c r="J26" s="28"/>
      <c r="K26" s="28"/>
      <c r="L26" s="21"/>
      <c r="M26" s="28"/>
      <c r="N26" s="62"/>
      <c r="O26" s="63"/>
      <c r="P26" s="63"/>
    </row>
    <row r="27" spans="1:16" ht="12.75">
      <c r="A27" s="26" t="s">
        <v>23</v>
      </c>
      <c r="B27" s="27">
        <v>22673</v>
      </c>
      <c r="C27" s="26" t="s">
        <v>44</v>
      </c>
      <c r="D27" s="87"/>
      <c r="E27" s="88">
        <v>3946894</v>
      </c>
      <c r="F27" s="89"/>
      <c r="G27" s="90">
        <v>26940</v>
      </c>
      <c r="H27" s="89"/>
      <c r="I27" s="28">
        <f t="shared" si="0"/>
        <v>0.058399215525987876</v>
      </c>
      <c r="J27" s="28">
        <f t="shared" si="1"/>
        <v>0.04913744988673216</v>
      </c>
      <c r="K27" s="28">
        <f t="shared" si="2"/>
        <v>0.10753666541272003</v>
      </c>
      <c r="L27" s="21"/>
      <c r="M27" s="28">
        <f t="shared" si="3"/>
        <v>0.053768332706360014</v>
      </c>
      <c r="N27" s="62"/>
      <c r="O27" s="63" t="str">
        <f t="shared" si="4"/>
        <v>0</v>
      </c>
      <c r="P27" s="63" t="str">
        <f t="shared" si="5"/>
        <v>0</v>
      </c>
    </row>
    <row r="28" spans="1:16" ht="12.75">
      <c r="A28" s="26"/>
      <c r="B28" s="32">
        <v>28203</v>
      </c>
      <c r="C28" s="33" t="s">
        <v>45</v>
      </c>
      <c r="D28" s="87"/>
      <c r="E28" s="88"/>
      <c r="F28" s="89"/>
      <c r="G28" s="90"/>
      <c r="H28" s="89"/>
      <c r="I28" s="28"/>
      <c r="J28" s="28"/>
      <c r="K28" s="28"/>
      <c r="L28" s="21"/>
      <c r="M28" s="28"/>
      <c r="N28" s="62"/>
      <c r="O28" s="63"/>
      <c r="P28" s="63"/>
    </row>
    <row r="29" spans="1:16" ht="12.75">
      <c r="A29" s="26" t="s">
        <v>23</v>
      </c>
      <c r="B29" s="27">
        <v>22403</v>
      </c>
      <c r="C29" s="26" t="s">
        <v>46</v>
      </c>
      <c r="D29" s="87"/>
      <c r="E29" s="88">
        <v>1281633</v>
      </c>
      <c r="F29" s="89"/>
      <c r="G29" s="90">
        <v>6911</v>
      </c>
      <c r="H29" s="89"/>
      <c r="I29" s="28">
        <f t="shared" si="0"/>
        <v>0.01896335746341767</v>
      </c>
      <c r="J29" s="28">
        <f t="shared" si="1"/>
        <v>0.012605379219272678</v>
      </c>
      <c r="K29" s="28">
        <f t="shared" si="2"/>
        <v>0.03156873668269035</v>
      </c>
      <c r="L29" s="21"/>
      <c r="M29" s="28">
        <f t="shared" si="3"/>
        <v>0.015784368341345174</v>
      </c>
      <c r="N29" s="62"/>
      <c r="O29" s="63" t="str">
        <f t="shared" si="4"/>
        <v>0</v>
      </c>
      <c r="P29" s="63" t="str">
        <f t="shared" si="5"/>
        <v>0</v>
      </c>
    </row>
    <row r="30" spans="1:16" ht="12.75">
      <c r="A30" s="26" t="s">
        <v>23</v>
      </c>
      <c r="B30" s="27">
        <v>23423</v>
      </c>
      <c r="C30" s="26" t="s">
        <v>47</v>
      </c>
      <c r="D30" s="87"/>
      <c r="E30" s="88">
        <v>287260</v>
      </c>
      <c r="F30" s="89"/>
      <c r="G30" s="90">
        <v>3124</v>
      </c>
      <c r="H30" s="89"/>
      <c r="I30" s="28">
        <f t="shared" si="0"/>
        <v>0.0042503696962713665</v>
      </c>
      <c r="J30" s="28">
        <f t="shared" si="1"/>
        <v>0.005698047269716082</v>
      </c>
      <c r="K30" s="28">
        <f t="shared" si="2"/>
        <v>0.009948416965987448</v>
      </c>
      <c r="L30" s="21"/>
      <c r="M30" s="28">
        <f t="shared" si="3"/>
        <v>0.004974208482993724</v>
      </c>
      <c r="N30" s="62"/>
      <c r="O30" s="63" t="str">
        <f t="shared" si="4"/>
        <v>0</v>
      </c>
      <c r="P30" s="63" t="str">
        <f t="shared" si="5"/>
        <v>0</v>
      </c>
    </row>
    <row r="31" spans="1:16" ht="12.75">
      <c r="A31" s="26"/>
      <c r="B31" s="32">
        <v>28653</v>
      </c>
      <c r="C31" s="33" t="s">
        <v>48</v>
      </c>
      <c r="D31" s="87"/>
      <c r="E31" s="88"/>
      <c r="F31" s="89"/>
      <c r="G31" s="90"/>
      <c r="H31" s="89"/>
      <c r="I31" s="28"/>
      <c r="J31" s="28"/>
      <c r="K31" s="28"/>
      <c r="L31" s="21"/>
      <c r="M31" s="28"/>
      <c r="N31" s="62"/>
      <c r="O31" s="63"/>
      <c r="P31" s="63"/>
    </row>
    <row r="32" spans="1:16" ht="12.75">
      <c r="A32" s="26" t="s">
        <v>23</v>
      </c>
      <c r="B32" s="27">
        <v>21413</v>
      </c>
      <c r="C32" s="26" t="s">
        <v>49</v>
      </c>
      <c r="D32" s="87"/>
      <c r="E32" s="88">
        <v>354350</v>
      </c>
      <c r="F32" s="89"/>
      <c r="G32" s="90">
        <v>4993</v>
      </c>
      <c r="H32" s="89"/>
      <c r="I32" s="28">
        <f t="shared" si="0"/>
        <v>0.00524304985683269</v>
      </c>
      <c r="J32" s="28">
        <f t="shared" si="1"/>
        <v>0.009107026254062869</v>
      </c>
      <c r="K32" s="28">
        <f t="shared" si="2"/>
        <v>0.01435007611089556</v>
      </c>
      <c r="L32" s="21"/>
      <c r="M32" s="28">
        <f t="shared" si="3"/>
        <v>0.00717503805544778</v>
      </c>
      <c r="N32" s="62"/>
      <c r="O32" s="63" t="str">
        <f t="shared" si="4"/>
        <v>0</v>
      </c>
      <c r="P32" s="63" t="str">
        <f t="shared" si="5"/>
        <v>0</v>
      </c>
    </row>
    <row r="33" spans="1:16" ht="12.75">
      <c r="A33" s="26" t="s">
        <v>23</v>
      </c>
      <c r="B33" s="27">
        <v>21893</v>
      </c>
      <c r="C33" s="26" t="s">
        <v>50</v>
      </c>
      <c r="D33" s="87"/>
      <c r="E33" s="88">
        <v>293946</v>
      </c>
      <c r="F33" s="89"/>
      <c r="G33" s="90">
        <v>2670</v>
      </c>
      <c r="H33" s="89"/>
      <c r="I33" s="28">
        <f t="shared" si="0"/>
        <v>0.004349297398663869</v>
      </c>
      <c r="J33" s="28">
        <f t="shared" si="1"/>
        <v>0.0048699699776382655</v>
      </c>
      <c r="K33" s="28">
        <f t="shared" si="2"/>
        <v>0.009219267376302135</v>
      </c>
      <c r="L33" s="21"/>
      <c r="M33" s="28">
        <f t="shared" si="3"/>
        <v>0.0046096336881510675</v>
      </c>
      <c r="N33" s="62"/>
      <c r="O33" s="63" t="str">
        <f t="shared" si="4"/>
        <v>0</v>
      </c>
      <c r="P33" s="63" t="str">
        <f t="shared" si="5"/>
        <v>0</v>
      </c>
    </row>
    <row r="34" spans="1:16" ht="12.75">
      <c r="A34" s="26" t="s">
        <v>23</v>
      </c>
      <c r="B34" s="27">
        <v>21923</v>
      </c>
      <c r="C34" s="26" t="s">
        <v>51</v>
      </c>
      <c r="D34" s="87"/>
      <c r="E34" s="88">
        <v>112641</v>
      </c>
      <c r="F34" s="89"/>
      <c r="G34" s="90">
        <v>1218</v>
      </c>
      <c r="H34" s="89"/>
      <c r="I34" s="28">
        <f t="shared" si="0"/>
        <v>0.001666663973256642</v>
      </c>
      <c r="J34" s="28">
        <f t="shared" si="1"/>
        <v>0.002221581810023748</v>
      </c>
      <c r="K34" s="28">
        <f t="shared" si="2"/>
        <v>0.00388824578328039</v>
      </c>
      <c r="L34" s="21"/>
      <c r="M34" s="28">
        <f t="shared" si="3"/>
        <v>0.001944122891640195</v>
      </c>
      <c r="N34" s="62"/>
      <c r="O34" s="63" t="str">
        <f t="shared" si="4"/>
        <v>0</v>
      </c>
      <c r="P34" s="63" t="str">
        <f t="shared" si="5"/>
        <v>0</v>
      </c>
    </row>
    <row r="35" spans="1:16" ht="12.75">
      <c r="A35" s="26" t="s">
        <v>23</v>
      </c>
      <c r="B35" s="27">
        <v>22703</v>
      </c>
      <c r="C35" s="26" t="s">
        <v>52</v>
      </c>
      <c r="D35" s="87"/>
      <c r="E35" s="88">
        <v>368808</v>
      </c>
      <c r="F35" s="89"/>
      <c r="G35" s="90">
        <v>4228</v>
      </c>
      <c r="H35" s="89"/>
      <c r="I35" s="28">
        <f t="shared" si="0"/>
        <v>0.005456973985039511</v>
      </c>
      <c r="J35" s="28">
        <f t="shared" si="1"/>
        <v>0.007711697777323815</v>
      </c>
      <c r="K35" s="28">
        <f t="shared" si="2"/>
        <v>0.013168671762363325</v>
      </c>
      <c r="L35" s="21"/>
      <c r="M35" s="28">
        <f t="shared" si="3"/>
        <v>0.0065843358811816625</v>
      </c>
      <c r="N35" s="62"/>
      <c r="O35" s="63" t="str">
        <f t="shared" si="4"/>
        <v>0</v>
      </c>
      <c r="P35" s="63" t="str">
        <f t="shared" si="5"/>
        <v>0</v>
      </c>
    </row>
    <row r="36" spans="1:16" ht="12.75">
      <c r="A36" s="26"/>
      <c r="B36" s="32">
        <v>29803</v>
      </c>
      <c r="C36" s="33" t="s">
        <v>53</v>
      </c>
      <c r="D36" s="87"/>
      <c r="E36" s="88"/>
      <c r="F36" s="89"/>
      <c r="G36" s="90"/>
      <c r="H36" s="89"/>
      <c r="I36" s="28"/>
      <c r="J36" s="28"/>
      <c r="K36" s="28"/>
      <c r="L36" s="21"/>
      <c r="M36" s="28"/>
      <c r="N36" s="62"/>
      <c r="O36" s="63"/>
      <c r="P36" s="63"/>
    </row>
    <row r="37" spans="1:16" ht="12.75">
      <c r="A37" s="26" t="s">
        <v>23</v>
      </c>
      <c r="B37" s="27">
        <v>23783</v>
      </c>
      <c r="C37" s="26" t="s">
        <v>54</v>
      </c>
      <c r="D37" s="87"/>
      <c r="E37" s="88">
        <v>1611034</v>
      </c>
      <c r="F37" s="89"/>
      <c r="G37" s="90">
        <v>19196</v>
      </c>
      <c r="H37" s="89"/>
      <c r="I37" s="28">
        <f t="shared" si="0"/>
        <v>0.023837255772689702</v>
      </c>
      <c r="J37" s="28">
        <f t="shared" si="1"/>
        <v>0.03501271299278807</v>
      </c>
      <c r="K37" s="28">
        <f t="shared" si="2"/>
        <v>0.05884996876547777</v>
      </c>
      <c r="L37" s="21"/>
      <c r="M37" s="28">
        <f t="shared" si="3"/>
        <v>0.029424984382738884</v>
      </c>
      <c r="N37" s="62"/>
      <c r="O37" s="63" t="str">
        <f t="shared" si="4"/>
        <v>0</v>
      </c>
      <c r="P37" s="63" t="str">
        <f t="shared" si="5"/>
        <v>0</v>
      </c>
    </row>
    <row r="38" spans="1:16" ht="12.75">
      <c r="A38" s="26"/>
      <c r="B38" s="32">
        <v>29902</v>
      </c>
      <c r="C38" s="33" t="s">
        <v>55</v>
      </c>
      <c r="D38" s="87"/>
      <c r="E38" s="88"/>
      <c r="F38" s="89"/>
      <c r="G38" s="90"/>
      <c r="H38" s="89"/>
      <c r="I38" s="28"/>
      <c r="J38" s="28"/>
      <c r="K38" s="28"/>
      <c r="L38" s="21"/>
      <c r="M38" s="28"/>
      <c r="N38" s="62"/>
      <c r="O38" s="63"/>
      <c r="P38" s="63"/>
    </row>
    <row r="39" spans="1:16" ht="12.75">
      <c r="A39" s="26" t="s">
        <v>23</v>
      </c>
      <c r="B39" s="27">
        <v>20393</v>
      </c>
      <c r="C39" s="26" t="s">
        <v>56</v>
      </c>
      <c r="D39" s="87"/>
      <c r="E39" s="88">
        <v>232748</v>
      </c>
      <c r="F39" s="89"/>
      <c r="G39" s="90">
        <v>2912</v>
      </c>
      <c r="H39" s="89"/>
      <c r="I39" s="28">
        <f t="shared" si="0"/>
        <v>0.003443796720976704</v>
      </c>
      <c r="J39" s="28">
        <f t="shared" si="1"/>
        <v>0.005311368005574018</v>
      </c>
      <c r="K39" s="28">
        <f t="shared" si="2"/>
        <v>0.008755164726550722</v>
      </c>
      <c r="L39" s="21"/>
      <c r="M39" s="28">
        <f t="shared" si="3"/>
        <v>0.004377582363275361</v>
      </c>
      <c r="N39" s="62"/>
      <c r="O39" s="63" t="str">
        <f t="shared" si="4"/>
        <v>0</v>
      </c>
      <c r="P39" s="63" t="str">
        <f t="shared" si="5"/>
        <v>0</v>
      </c>
    </row>
    <row r="40" spans="1:16" ht="12.75">
      <c r="A40" s="26" t="s">
        <v>23</v>
      </c>
      <c r="B40" s="27">
        <v>20423</v>
      </c>
      <c r="C40" s="26" t="s">
        <v>57</v>
      </c>
      <c r="D40" s="87"/>
      <c r="E40" s="88">
        <v>166771</v>
      </c>
      <c r="F40" s="89"/>
      <c r="G40" s="90">
        <v>1998</v>
      </c>
      <c r="H40" s="89"/>
      <c r="I40" s="28">
        <f t="shared" si="0"/>
        <v>0.0024675847824858037</v>
      </c>
      <c r="J40" s="28">
        <f t="shared" si="1"/>
        <v>0.0036442696686596458</v>
      </c>
      <c r="K40" s="28">
        <f t="shared" si="2"/>
        <v>0.006111854451145449</v>
      </c>
      <c r="L40" s="21"/>
      <c r="M40" s="28">
        <f t="shared" si="3"/>
        <v>0.0030559272255727245</v>
      </c>
      <c r="N40" s="62"/>
      <c r="O40" s="63" t="str">
        <f t="shared" si="4"/>
        <v>0</v>
      </c>
      <c r="P40" s="63" t="str">
        <f t="shared" si="5"/>
        <v>0</v>
      </c>
    </row>
    <row r="41" spans="1:16" ht="12.75">
      <c r="A41" s="26" t="s">
        <v>23</v>
      </c>
      <c r="B41" s="27">
        <v>20603</v>
      </c>
      <c r="C41" s="26" t="s">
        <v>58</v>
      </c>
      <c r="D41" s="87"/>
      <c r="E41" s="88">
        <v>84212</v>
      </c>
      <c r="F41" s="89"/>
      <c r="G41" s="90">
        <v>870</v>
      </c>
      <c r="H41" s="89"/>
      <c r="I41" s="28">
        <f t="shared" si="0"/>
        <v>0.0012460214887642007</v>
      </c>
      <c r="J41" s="28">
        <f t="shared" si="1"/>
        <v>0.0015868441500169628</v>
      </c>
      <c r="K41" s="28">
        <f t="shared" si="2"/>
        <v>0.0028328656387811638</v>
      </c>
      <c r="L41" s="21"/>
      <c r="M41" s="28">
        <f t="shared" si="3"/>
        <v>0.0014164328193905819</v>
      </c>
      <c r="N41" s="62"/>
      <c r="O41" s="63" t="str">
        <f t="shared" si="4"/>
        <v>0</v>
      </c>
      <c r="P41" s="63" t="str">
        <f t="shared" si="5"/>
        <v>0</v>
      </c>
    </row>
    <row r="42" spans="1:16" ht="12.75">
      <c r="A42" s="26" t="s">
        <v>23</v>
      </c>
      <c r="B42" s="27">
        <v>20663</v>
      </c>
      <c r="C42" s="26" t="s">
        <v>59</v>
      </c>
      <c r="D42" s="87"/>
      <c r="E42" s="88">
        <v>594918</v>
      </c>
      <c r="F42" s="89"/>
      <c r="G42" s="90">
        <v>3566</v>
      </c>
      <c r="H42" s="89"/>
      <c r="I42" s="28">
        <f t="shared" si="0"/>
        <v>0.008802553223443461</v>
      </c>
      <c r="J42" s="28">
        <f t="shared" si="1"/>
        <v>0.006504237056276425</v>
      </c>
      <c r="K42" s="28">
        <f t="shared" si="2"/>
        <v>0.015306790279719887</v>
      </c>
      <c r="L42" s="21"/>
      <c r="M42" s="28">
        <f t="shared" si="3"/>
        <v>0.007653395139859943</v>
      </c>
      <c r="N42" s="62"/>
      <c r="O42" s="63" t="str">
        <f t="shared" si="4"/>
        <v>0</v>
      </c>
      <c r="P42" s="63" t="str">
        <f t="shared" si="5"/>
        <v>0</v>
      </c>
    </row>
    <row r="43" spans="1:16" ht="12.75">
      <c r="A43" s="26" t="s">
        <v>23</v>
      </c>
      <c r="B43" s="27">
        <v>20993</v>
      </c>
      <c r="C43" s="26" t="s">
        <v>60</v>
      </c>
      <c r="D43" s="87"/>
      <c r="E43" s="88">
        <v>106721</v>
      </c>
      <c r="F43" s="89"/>
      <c r="G43" s="90">
        <v>2017</v>
      </c>
      <c r="H43" s="89"/>
      <c r="I43" s="28">
        <f t="shared" si="0"/>
        <v>0.0015790701954876297</v>
      </c>
      <c r="J43" s="28">
        <f t="shared" si="1"/>
        <v>0.0036789248857289816</v>
      </c>
      <c r="K43" s="28">
        <f t="shared" si="2"/>
        <v>0.005257995081216611</v>
      </c>
      <c r="L43" s="21"/>
      <c r="M43" s="28">
        <f t="shared" si="3"/>
        <v>0.0026289975406083056</v>
      </c>
      <c r="N43" s="62"/>
      <c r="O43" s="63" t="str">
        <f t="shared" si="4"/>
        <v>0</v>
      </c>
      <c r="P43" s="63" t="str">
        <f t="shared" si="5"/>
        <v>0</v>
      </c>
    </row>
    <row r="44" spans="1:16" ht="12.75">
      <c r="A44" s="26" t="s">
        <v>23</v>
      </c>
      <c r="B44" s="27">
        <v>21023</v>
      </c>
      <c r="C44" s="26" t="s">
        <v>61</v>
      </c>
      <c r="D44" s="87"/>
      <c r="E44" s="88">
        <v>864662</v>
      </c>
      <c r="F44" s="89"/>
      <c r="G44" s="90">
        <v>3311</v>
      </c>
      <c r="H44" s="89"/>
      <c r="I44" s="28">
        <f t="shared" si="0"/>
        <v>0.012793751870491513</v>
      </c>
      <c r="J44" s="28">
        <f t="shared" si="1"/>
        <v>0.0060391275640300736</v>
      </c>
      <c r="K44" s="28">
        <f t="shared" si="2"/>
        <v>0.018832879434521586</v>
      </c>
      <c r="L44" s="21"/>
      <c r="M44" s="28">
        <f t="shared" si="3"/>
        <v>0.009416439717260793</v>
      </c>
      <c r="N44" s="62"/>
      <c r="O44" s="63" t="str">
        <f t="shared" si="4"/>
        <v>0</v>
      </c>
      <c r="P44" s="63" t="str">
        <f t="shared" si="5"/>
        <v>0</v>
      </c>
    </row>
    <row r="45" spans="1:16" ht="12.75">
      <c r="A45" s="26" t="s">
        <v>23</v>
      </c>
      <c r="B45" s="27">
        <v>21263</v>
      </c>
      <c r="C45" s="26" t="s">
        <v>62</v>
      </c>
      <c r="D45" s="87"/>
      <c r="E45" s="88">
        <v>1055206</v>
      </c>
      <c r="F45" s="89"/>
      <c r="G45" s="90">
        <v>6831</v>
      </c>
      <c r="H45" s="89"/>
      <c r="I45" s="28">
        <f t="shared" si="0"/>
        <v>0.01561308781495413</v>
      </c>
      <c r="J45" s="28">
        <f t="shared" si="1"/>
        <v>0.012459462515822842</v>
      </c>
      <c r="K45" s="28">
        <f t="shared" si="2"/>
        <v>0.02807255033077697</v>
      </c>
      <c r="L45" s="21"/>
      <c r="M45" s="28">
        <f t="shared" si="3"/>
        <v>0.014036275165388485</v>
      </c>
      <c r="N45" s="62"/>
      <c r="O45" s="63" t="str">
        <f t="shared" si="4"/>
        <v>0</v>
      </c>
      <c r="P45" s="63" t="str">
        <f t="shared" si="5"/>
        <v>0</v>
      </c>
    </row>
    <row r="46" spans="1:16" ht="12.75">
      <c r="A46" s="26" t="s">
        <v>23</v>
      </c>
      <c r="B46" s="27">
        <v>22283</v>
      </c>
      <c r="C46" s="26" t="s">
        <v>63</v>
      </c>
      <c r="D46" s="87"/>
      <c r="E46" s="88">
        <v>345283</v>
      </c>
      <c r="F46" s="89"/>
      <c r="G46" s="90">
        <v>6410</v>
      </c>
      <c r="H46" s="89"/>
      <c r="I46" s="28">
        <f t="shared" si="0"/>
        <v>0.005108892292131401</v>
      </c>
      <c r="J46" s="28">
        <f t="shared" si="1"/>
        <v>0.011691575863918082</v>
      </c>
      <c r="K46" s="28">
        <f t="shared" si="2"/>
        <v>0.016800468156049485</v>
      </c>
      <c r="L46" s="21"/>
      <c r="M46" s="28">
        <f t="shared" si="3"/>
        <v>0.008400234078024742</v>
      </c>
      <c r="N46" s="62"/>
      <c r="O46" s="63" t="str">
        <f t="shared" si="4"/>
        <v>0</v>
      </c>
      <c r="P46" s="63" t="str">
        <f t="shared" si="5"/>
        <v>0</v>
      </c>
    </row>
    <row r="47" spans="1:16" ht="12.75">
      <c r="A47" s="26" t="s">
        <v>23</v>
      </c>
      <c r="B47" s="27">
        <v>22733</v>
      </c>
      <c r="C47" s="26" t="s">
        <v>64</v>
      </c>
      <c r="D47" s="87"/>
      <c r="E47" s="88">
        <v>150306</v>
      </c>
      <c r="F47" s="89"/>
      <c r="G47" s="90">
        <v>2315</v>
      </c>
      <c r="H47" s="89"/>
      <c r="I47" s="28">
        <f t="shared" si="0"/>
        <v>0.002223964588065738</v>
      </c>
      <c r="J47" s="28">
        <f t="shared" si="1"/>
        <v>0.004222464606079619</v>
      </c>
      <c r="K47" s="28">
        <f t="shared" si="2"/>
        <v>0.006446429194145358</v>
      </c>
      <c r="L47" s="21"/>
      <c r="M47" s="28">
        <f t="shared" si="3"/>
        <v>0.003223214597072679</v>
      </c>
      <c r="N47" s="62"/>
      <c r="O47" s="63" t="str">
        <f t="shared" si="4"/>
        <v>0</v>
      </c>
      <c r="P47" s="63" t="str">
        <f t="shared" si="5"/>
        <v>0</v>
      </c>
    </row>
    <row r="48" spans="1:16" ht="12.75">
      <c r="A48" s="26" t="s">
        <v>23</v>
      </c>
      <c r="B48" s="27">
        <v>23273</v>
      </c>
      <c r="C48" s="26" t="s">
        <v>65</v>
      </c>
      <c r="D48" s="87"/>
      <c r="E48" s="88">
        <v>1126898</v>
      </c>
      <c r="F48" s="89"/>
      <c r="G48" s="90">
        <v>9653</v>
      </c>
      <c r="H48" s="89"/>
      <c r="I48" s="28">
        <f t="shared" si="0"/>
        <v>0.016673860300733864</v>
      </c>
      <c r="J48" s="28">
        <f t="shared" si="1"/>
        <v>0.017606674230015794</v>
      </c>
      <c r="K48" s="28">
        <f t="shared" si="2"/>
        <v>0.034280534530749654</v>
      </c>
      <c r="L48" s="21"/>
      <c r="M48" s="28">
        <f t="shared" si="3"/>
        <v>0.017140267265374827</v>
      </c>
      <c r="N48" s="62"/>
      <c r="O48" s="63" t="str">
        <f t="shared" si="4"/>
        <v>0</v>
      </c>
      <c r="P48" s="63" t="str">
        <f t="shared" si="5"/>
        <v>0</v>
      </c>
    </row>
    <row r="49" spans="1:16" ht="12.75">
      <c r="A49" s="26" t="s">
        <v>23</v>
      </c>
      <c r="B49" s="27">
        <v>23363</v>
      </c>
      <c r="C49" s="26" t="s">
        <v>66</v>
      </c>
      <c r="D49" s="87"/>
      <c r="E49" s="88">
        <v>396745</v>
      </c>
      <c r="F49" s="89"/>
      <c r="G49" s="90">
        <v>6076</v>
      </c>
      <c r="H49" s="89"/>
      <c r="I49" s="28">
        <f t="shared" si="0"/>
        <v>0.005870336716379528</v>
      </c>
      <c r="J49" s="28">
        <f t="shared" si="1"/>
        <v>0.01108237362701502</v>
      </c>
      <c r="K49" s="28">
        <f t="shared" si="2"/>
        <v>0.016952710343394548</v>
      </c>
      <c r="L49" s="21"/>
      <c r="M49" s="28">
        <f t="shared" si="3"/>
        <v>0.008476355171697274</v>
      </c>
      <c r="N49" s="62"/>
      <c r="O49" s="63" t="str">
        <f t="shared" si="4"/>
        <v>0</v>
      </c>
      <c r="P49" s="63" t="str">
        <f t="shared" si="5"/>
        <v>0</v>
      </c>
    </row>
    <row r="50" spans="1:16" ht="12.75">
      <c r="A50" s="26" t="s">
        <v>23</v>
      </c>
      <c r="B50" s="27">
        <v>23754</v>
      </c>
      <c r="C50" s="26" t="s">
        <v>67</v>
      </c>
      <c r="D50" s="87"/>
      <c r="E50" s="88">
        <v>881375</v>
      </c>
      <c r="F50" s="89"/>
      <c r="G50" s="90">
        <v>6917</v>
      </c>
      <c r="H50" s="89"/>
      <c r="I50" s="28">
        <f t="shared" si="0"/>
        <v>0.01304104153398028</v>
      </c>
      <c r="J50" s="28">
        <f t="shared" si="1"/>
        <v>0.012616322972031416</v>
      </c>
      <c r="K50" s="28">
        <f t="shared" si="2"/>
        <v>0.025657364506011696</v>
      </c>
      <c r="L50" s="21"/>
      <c r="M50" s="28">
        <f t="shared" si="3"/>
        <v>0.012828682253005848</v>
      </c>
      <c r="N50" s="62"/>
      <c r="O50" s="63" t="str">
        <f t="shared" si="4"/>
        <v>0</v>
      </c>
      <c r="P50" s="63" t="str">
        <f t="shared" si="5"/>
        <v>0</v>
      </c>
    </row>
    <row r="51" spans="1:16" ht="12.75">
      <c r="A51" s="34"/>
      <c r="B51" s="35"/>
      <c r="C51" s="34"/>
      <c r="D51" s="95"/>
      <c r="E51" s="96"/>
      <c r="F51" s="97"/>
      <c r="G51" s="98"/>
      <c r="H51" s="97"/>
      <c r="I51" s="36"/>
      <c r="J51" s="36"/>
      <c r="K51" s="36"/>
      <c r="L51" s="21"/>
      <c r="M51" s="65"/>
      <c r="N51" s="70"/>
      <c r="O51" s="76"/>
      <c r="P51" s="68"/>
    </row>
    <row r="52" spans="1:16" ht="25.5">
      <c r="A52" s="37"/>
      <c r="B52" s="37"/>
      <c r="C52" s="38" t="s">
        <v>19</v>
      </c>
      <c r="D52" s="99"/>
      <c r="E52" s="100">
        <f>SUM(E6:E51)</f>
        <v>39327768.22</v>
      </c>
      <c r="F52" s="101"/>
      <c r="G52" s="102">
        <f>SUM(G6:G51)</f>
        <v>274129</v>
      </c>
      <c r="H52" s="100"/>
      <c r="I52" s="39">
        <f>SUM(I6:I51)</f>
        <v>0.5819033428401867</v>
      </c>
      <c r="J52" s="39">
        <f>SUM(J6:J51)</f>
        <v>0.5</v>
      </c>
      <c r="K52" s="39">
        <f>SUM(K6:K51)</f>
        <v>1.081903342840187</v>
      </c>
      <c r="L52" s="21"/>
      <c r="M52" s="66"/>
      <c r="N52" s="71"/>
      <c r="O52" s="78"/>
      <c r="P52" s="57"/>
    </row>
    <row r="53" spans="1:16" ht="12.75">
      <c r="A53" s="81"/>
      <c r="B53" s="54"/>
      <c r="C53" s="54"/>
      <c r="D53" s="117" t="s">
        <v>18</v>
      </c>
      <c r="E53" s="117"/>
      <c r="F53" s="117"/>
      <c r="G53" s="117"/>
      <c r="H53" s="117"/>
      <c r="I53" s="54"/>
      <c r="J53" s="54"/>
      <c r="K53" s="54"/>
      <c r="L53" s="80"/>
      <c r="M53" s="67"/>
      <c r="N53" s="72"/>
      <c r="O53" s="79"/>
      <c r="P53" s="69"/>
    </row>
    <row r="54" spans="1:16" ht="12.75">
      <c r="A54" s="82"/>
      <c r="B54" s="55"/>
      <c r="C54" s="55"/>
      <c r="D54" s="111" t="s">
        <v>11</v>
      </c>
      <c r="E54" s="111"/>
      <c r="F54" s="111"/>
      <c r="G54" s="111"/>
      <c r="H54" s="111"/>
      <c r="I54" s="55"/>
      <c r="J54" s="55"/>
      <c r="K54" s="55"/>
      <c r="L54" s="80"/>
      <c r="M54" s="67"/>
      <c r="N54" s="72"/>
      <c r="O54" s="79"/>
      <c r="P54" s="69"/>
    </row>
    <row r="55" spans="1:16" ht="51">
      <c r="A55" s="40" t="s">
        <v>68</v>
      </c>
      <c r="B55" s="16" t="s">
        <v>1</v>
      </c>
      <c r="C55" s="40" t="s">
        <v>12</v>
      </c>
      <c r="D55" s="103"/>
      <c r="E55" s="104" t="s">
        <v>13</v>
      </c>
      <c r="F55" s="103"/>
      <c r="G55" s="105" t="s">
        <v>14</v>
      </c>
      <c r="H55" s="103"/>
      <c r="I55" s="42" t="s">
        <v>15</v>
      </c>
      <c r="J55" s="42" t="s">
        <v>16</v>
      </c>
      <c r="K55" s="42" t="s">
        <v>17</v>
      </c>
      <c r="L55" s="21"/>
      <c r="M55" s="67"/>
      <c r="N55" s="71"/>
      <c r="O55" s="77"/>
      <c r="P55" s="58"/>
    </row>
    <row r="56" spans="1:16" ht="12.75">
      <c r="A56" s="22" t="s">
        <v>23</v>
      </c>
      <c r="B56" s="43">
        <v>22803</v>
      </c>
      <c r="C56" s="44" t="s">
        <v>22</v>
      </c>
      <c r="D56" s="83"/>
      <c r="E56" s="84">
        <v>1373680</v>
      </c>
      <c r="F56" s="85"/>
      <c r="G56" s="86">
        <v>16340</v>
      </c>
      <c r="H56" s="85"/>
      <c r="I56" s="25">
        <f aca="true" t="shared" si="6" ref="I56:I62">E56/$E$69</f>
        <v>0.02032530754150961</v>
      </c>
      <c r="J56" s="25">
        <f aca="true" t="shared" si="7" ref="J56:J62">G56/$G$69*0.5</f>
        <v>0.029803486679628934</v>
      </c>
      <c r="K56" s="25">
        <f>I56+J56</f>
        <v>0.05012879422113854</v>
      </c>
      <c r="L56" s="21"/>
      <c r="M56" s="28">
        <f>K56/2</f>
        <v>0.02506439711056927</v>
      </c>
      <c r="N56" s="64"/>
      <c r="O56" s="63" t="str">
        <f>IF(N56="y",M56,"0")</f>
        <v>0</v>
      </c>
      <c r="P56" s="63" t="str">
        <f>IF(N56="n",M56,"0")</f>
        <v>0</v>
      </c>
    </row>
    <row r="57" spans="1:16" ht="12.75">
      <c r="A57" s="26" t="s">
        <v>23</v>
      </c>
      <c r="B57" s="27">
        <v>23153</v>
      </c>
      <c r="C57" s="45" t="s">
        <v>28</v>
      </c>
      <c r="D57" s="87"/>
      <c r="E57" s="88">
        <v>2213802</v>
      </c>
      <c r="F57" s="89"/>
      <c r="G57" s="90">
        <v>19219</v>
      </c>
      <c r="H57" s="89"/>
      <c r="I57" s="28">
        <f t="shared" si="6"/>
        <v>0.032755959529154575</v>
      </c>
      <c r="J57" s="28">
        <f t="shared" si="7"/>
        <v>0.035054664045029896</v>
      </c>
      <c r="K57" s="28">
        <f aca="true" t="shared" si="8" ref="K57:K62">I57+J57</f>
        <v>0.06781062357418446</v>
      </c>
      <c r="L57" s="21"/>
      <c r="M57" s="28">
        <f aca="true" t="shared" si="9" ref="M57:M62">K57/2</f>
        <v>0.03390531178709223</v>
      </c>
      <c r="N57" s="64"/>
      <c r="O57" s="63" t="str">
        <f aca="true" t="shared" si="10" ref="O57:O62">IF(N57="y",M57,"0")</f>
        <v>0</v>
      </c>
      <c r="P57" s="63" t="str">
        <f aca="true" t="shared" si="11" ref="P57:P62">IF(N57="n",M57,"0")</f>
        <v>0</v>
      </c>
    </row>
    <row r="58" spans="1:16" ht="12.75">
      <c r="A58" s="26" t="s">
        <v>23</v>
      </c>
      <c r="B58" s="27">
        <v>24102</v>
      </c>
      <c r="C58" s="45" t="s">
        <v>32</v>
      </c>
      <c r="D58" s="87"/>
      <c r="E58" s="88">
        <v>4078519</v>
      </c>
      <c r="F58" s="89"/>
      <c r="G58" s="90">
        <v>33038</v>
      </c>
      <c r="H58" s="89"/>
      <c r="I58" s="28">
        <f t="shared" si="6"/>
        <v>0.06034677143795515</v>
      </c>
      <c r="J58" s="28">
        <f t="shared" si="7"/>
        <v>0.060259950607195883</v>
      </c>
      <c r="K58" s="28">
        <f t="shared" si="8"/>
        <v>0.12060672204515104</v>
      </c>
      <c r="L58" s="21"/>
      <c r="M58" s="28">
        <f t="shared" si="9"/>
        <v>0.06030336102257552</v>
      </c>
      <c r="N58" s="64"/>
      <c r="O58" s="63" t="str">
        <f t="shared" si="10"/>
        <v>0</v>
      </c>
      <c r="P58" s="63" t="str">
        <f t="shared" si="11"/>
        <v>0</v>
      </c>
    </row>
    <row r="59" spans="1:16" ht="12.75">
      <c r="A59" s="26" t="s">
        <v>23</v>
      </c>
      <c r="B59" s="27">
        <v>26002</v>
      </c>
      <c r="C59" s="45" t="s">
        <v>35</v>
      </c>
      <c r="D59" s="87"/>
      <c r="E59" s="88">
        <v>2301273</v>
      </c>
      <c r="F59" s="89"/>
      <c r="G59" s="90">
        <v>36567</v>
      </c>
      <c r="H59" s="89"/>
      <c r="I59" s="28">
        <f t="shared" si="6"/>
        <v>0.03405020198443047</v>
      </c>
      <c r="J59" s="28">
        <f t="shared" si="7"/>
        <v>0.06669670118812676</v>
      </c>
      <c r="K59" s="28">
        <f t="shared" si="8"/>
        <v>0.10074690317255723</v>
      </c>
      <c r="L59" s="21"/>
      <c r="M59" s="28">
        <f t="shared" si="9"/>
        <v>0.050373451586278616</v>
      </c>
      <c r="N59" s="64"/>
      <c r="O59" s="63" t="str">
        <f t="shared" si="10"/>
        <v>0</v>
      </c>
      <c r="P59" s="63" t="str">
        <f t="shared" si="11"/>
        <v>0</v>
      </c>
    </row>
    <row r="60" spans="1:16" ht="12.75">
      <c r="A60" s="26" t="s">
        <v>23</v>
      </c>
      <c r="B60" s="27">
        <v>27352</v>
      </c>
      <c r="C60" s="45" t="s">
        <v>41</v>
      </c>
      <c r="D60" s="87"/>
      <c r="E60" s="88">
        <v>4310457</v>
      </c>
      <c r="F60" s="89"/>
      <c r="G60" s="90">
        <v>46809</v>
      </c>
      <c r="H60" s="89"/>
      <c r="I60" s="28">
        <f t="shared" si="6"/>
        <v>0.06377858319947359</v>
      </c>
      <c r="J60" s="28">
        <f t="shared" si="7"/>
        <v>0.08537768714729196</v>
      </c>
      <c r="K60" s="28">
        <f t="shared" si="8"/>
        <v>0.14915627034676554</v>
      </c>
      <c r="L60" s="21"/>
      <c r="M60" s="28">
        <f t="shared" si="9"/>
        <v>0.07457813517338277</v>
      </c>
      <c r="N60" s="64"/>
      <c r="O60" s="63" t="str">
        <f t="shared" si="10"/>
        <v>0</v>
      </c>
      <c r="P60" s="63" t="str">
        <f t="shared" si="11"/>
        <v>0</v>
      </c>
    </row>
    <row r="61" spans="1:16" ht="12.75">
      <c r="A61" s="26" t="s">
        <v>23</v>
      </c>
      <c r="B61" s="27">
        <v>27503</v>
      </c>
      <c r="C61" s="45" t="s">
        <v>43</v>
      </c>
      <c r="D61" s="87"/>
      <c r="E61" s="88">
        <v>3946699</v>
      </c>
      <c r="F61" s="89"/>
      <c r="G61" s="90">
        <v>26940</v>
      </c>
      <c r="H61" s="89"/>
      <c r="I61" s="28">
        <f t="shared" si="6"/>
        <v>0.05839633025797015</v>
      </c>
      <c r="J61" s="28">
        <f t="shared" si="7"/>
        <v>0.04913744988673216</v>
      </c>
      <c r="K61" s="28">
        <f t="shared" si="8"/>
        <v>0.1075337801447023</v>
      </c>
      <c r="L61" s="21"/>
      <c r="M61" s="28">
        <f t="shared" si="9"/>
        <v>0.05376689007235115</v>
      </c>
      <c r="N61" s="64"/>
      <c r="O61" s="63" t="str">
        <f t="shared" si="10"/>
        <v>0</v>
      </c>
      <c r="P61" s="63" t="str">
        <f t="shared" si="11"/>
        <v>0</v>
      </c>
    </row>
    <row r="62" spans="1:16" ht="12.75">
      <c r="A62" s="26" t="s">
        <v>23</v>
      </c>
      <c r="B62" s="27">
        <v>28203</v>
      </c>
      <c r="C62" s="45" t="s">
        <v>45</v>
      </c>
      <c r="D62" s="87"/>
      <c r="E62" s="88">
        <v>1529828</v>
      </c>
      <c r="F62" s="89"/>
      <c r="G62" s="90">
        <v>10035</v>
      </c>
      <c r="H62" s="89"/>
      <c r="I62" s="28">
        <f t="shared" si="6"/>
        <v>0.02263571180013727</v>
      </c>
      <c r="J62" s="28">
        <f t="shared" si="7"/>
        <v>0.01830342648898876</v>
      </c>
      <c r="K62" s="28">
        <f t="shared" si="8"/>
        <v>0.04093913828912603</v>
      </c>
      <c r="L62" s="21"/>
      <c r="M62" s="28">
        <f t="shared" si="9"/>
        <v>0.020469569144563014</v>
      </c>
      <c r="N62" s="64"/>
      <c r="O62" s="63" t="str">
        <f t="shared" si="10"/>
        <v>0</v>
      </c>
      <c r="P62" s="63" t="str">
        <f t="shared" si="11"/>
        <v>0</v>
      </c>
    </row>
    <row r="63" spans="1:16" ht="12.75">
      <c r="A63" s="26" t="s">
        <v>23</v>
      </c>
      <c r="B63" s="27">
        <v>28653</v>
      </c>
      <c r="C63" s="45" t="s">
        <v>48</v>
      </c>
      <c r="D63" s="87"/>
      <c r="E63" s="88">
        <v>1129627</v>
      </c>
      <c r="F63" s="89"/>
      <c r="G63" s="90">
        <v>13109</v>
      </c>
      <c r="H63" s="89"/>
      <c r="I63" s="28">
        <f>E63/$E$69</f>
        <v>0.01671423925673583</v>
      </c>
      <c r="J63" s="28">
        <f>G63/$G$69*0.5</f>
        <v>0.023910275819048695</v>
      </c>
      <c r="K63" s="28">
        <f>I63+J63</f>
        <v>0.040624515075784524</v>
      </c>
      <c r="L63" s="21"/>
      <c r="M63" s="28">
        <f>K63/2</f>
        <v>0.020312257537892262</v>
      </c>
      <c r="N63" s="64"/>
      <c r="O63" s="63" t="str">
        <f>IF(N63="y",M63,"0")</f>
        <v>0</v>
      </c>
      <c r="P63" s="63" t="str">
        <f>IF(N63="n",M63,"0")</f>
        <v>0</v>
      </c>
    </row>
    <row r="64" spans="1:16" ht="12.75">
      <c r="A64" s="26" t="s">
        <v>23</v>
      </c>
      <c r="B64" s="27">
        <v>29803</v>
      </c>
      <c r="C64" s="45" t="s">
        <v>53</v>
      </c>
      <c r="D64" s="87"/>
      <c r="E64" s="88">
        <v>1610990</v>
      </c>
      <c r="F64" s="89"/>
      <c r="G64" s="90">
        <v>19196</v>
      </c>
      <c r="H64" s="89"/>
      <c r="I64" s="28">
        <f>E64/$E$69</f>
        <v>0.023836604737854934</v>
      </c>
      <c r="J64" s="28">
        <f>G64/$G$69*0.5</f>
        <v>0.03501271299278807</v>
      </c>
      <c r="K64" s="28">
        <f>I64+J64</f>
        <v>0.058849317730643</v>
      </c>
      <c r="L64" s="21"/>
      <c r="M64" s="28">
        <f>K64/2</f>
        <v>0.0294246588653215</v>
      </c>
      <c r="N64" s="64"/>
      <c r="O64" s="63" t="str">
        <f>IF(N64="y",M64,"0")</f>
        <v>0</v>
      </c>
      <c r="P64" s="63" t="str">
        <f>IF(N64="n",M64,"0")</f>
        <v>0</v>
      </c>
    </row>
    <row r="65" spans="1:16" ht="12.75">
      <c r="A65" s="26" t="s">
        <v>23</v>
      </c>
      <c r="B65" s="27">
        <v>29902</v>
      </c>
      <c r="C65" s="45" t="s">
        <v>55</v>
      </c>
      <c r="D65" s="87"/>
      <c r="E65" s="88">
        <v>5762066</v>
      </c>
      <c r="F65" s="89"/>
      <c r="G65" s="90">
        <v>52876</v>
      </c>
      <c r="H65" s="89"/>
      <c r="I65" s="28">
        <f>E65/$E$69</f>
        <v>0.08525694741459154</v>
      </c>
      <c r="J65" s="28">
        <f>G65/$G$69*0.5</f>
        <v>0.09644364514516889</v>
      </c>
      <c r="K65" s="28">
        <f>I65+J65</f>
        <v>0.18170059255976043</v>
      </c>
      <c r="L65" s="21"/>
      <c r="M65" s="28">
        <f>K65/2</f>
        <v>0.09085029627988021</v>
      </c>
      <c r="N65" s="64"/>
      <c r="O65" s="63" t="str">
        <f>IF(N65="y",M65,"0")</f>
        <v>0</v>
      </c>
      <c r="P65" s="63" t="str">
        <f>IF(N65="n",M65,"0")</f>
        <v>0</v>
      </c>
    </row>
    <row r="66" spans="1:16" ht="12.75">
      <c r="A66" s="34"/>
      <c r="B66" s="46"/>
      <c r="C66" s="47"/>
      <c r="D66" s="95"/>
      <c r="E66" s="96"/>
      <c r="F66" s="97"/>
      <c r="G66" s="98"/>
      <c r="H66" s="97"/>
      <c r="I66" s="36"/>
      <c r="J66" s="36"/>
      <c r="K66" s="36"/>
      <c r="L66" s="21"/>
      <c r="M66" s="65"/>
      <c r="N66" s="74"/>
      <c r="O66" s="76"/>
      <c r="P66" s="68"/>
    </row>
    <row r="67" spans="1:16" ht="38.25">
      <c r="A67" s="37"/>
      <c r="B67" s="37"/>
      <c r="C67" s="38" t="s">
        <v>20</v>
      </c>
      <c r="D67" s="99"/>
      <c r="E67" s="100">
        <f>SUM(E56:E66)</f>
        <v>28256941</v>
      </c>
      <c r="F67" s="101"/>
      <c r="G67" s="102">
        <f>SUM(G56:G66)</f>
        <v>274129</v>
      </c>
      <c r="H67" s="100"/>
      <c r="I67" s="39">
        <f>SUM(I56:I66)</f>
        <v>0.41809665715981315</v>
      </c>
      <c r="J67" s="39">
        <f>SUM(J56:J66)</f>
        <v>0.5</v>
      </c>
      <c r="K67" s="39">
        <f>SUM(K56:K66)</f>
        <v>0.9180966571598131</v>
      </c>
      <c r="L67" s="21"/>
      <c r="M67" s="73"/>
      <c r="N67" s="75"/>
      <c r="O67" s="77"/>
      <c r="P67" s="58"/>
    </row>
    <row r="68" spans="1:16" ht="12.75">
      <c r="A68" s="26"/>
      <c r="B68" s="26"/>
      <c r="C68" s="48"/>
      <c r="D68" s="87"/>
      <c r="E68" s="106"/>
      <c r="F68" s="89"/>
      <c r="G68" s="107"/>
      <c r="H68" s="89"/>
      <c r="I68" s="49"/>
      <c r="J68" s="49"/>
      <c r="K68" s="49"/>
      <c r="L68" s="21"/>
      <c r="M68" s="50"/>
      <c r="N68" s="7"/>
      <c r="O68" s="59"/>
      <c r="P68" s="59"/>
    </row>
    <row r="69" spans="1:17" ht="25.5">
      <c r="A69" s="41"/>
      <c r="B69" s="41"/>
      <c r="C69" s="51" t="s">
        <v>21</v>
      </c>
      <c r="D69" s="103"/>
      <c r="E69" s="108">
        <f>+E52+E67</f>
        <v>67584709.22</v>
      </c>
      <c r="F69" s="109"/>
      <c r="G69" s="110">
        <f>(+G52+G67)*0.5</f>
        <v>274129</v>
      </c>
      <c r="H69" s="109"/>
      <c r="I69" s="52">
        <f>+I52+I67</f>
        <v>0.9999999999999999</v>
      </c>
      <c r="J69" s="52">
        <f>+J52+J67</f>
        <v>1</v>
      </c>
      <c r="K69" s="52">
        <f>+K52+K67</f>
        <v>2</v>
      </c>
      <c r="L69" s="21"/>
      <c r="M69" s="52">
        <f>SUM(M6:M66)</f>
        <v>0.9999999999999999</v>
      </c>
      <c r="N69" s="8"/>
      <c r="O69" s="60">
        <f>SUM(O7:O66)</f>
        <v>0</v>
      </c>
      <c r="P69" s="60">
        <f>SUM(P7:P66)</f>
        <v>0</v>
      </c>
      <c r="Q69" s="9">
        <f>SUM(O69:P69)</f>
        <v>0</v>
      </c>
    </row>
    <row r="70" spans="9:13" ht="12.75">
      <c r="I70" s="9"/>
      <c r="J70" s="9"/>
      <c r="K70" s="9"/>
      <c r="L70" s="9"/>
      <c r="M70" s="9"/>
    </row>
    <row r="72" spans="1:13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</row>
  </sheetData>
  <sheetProtection password="CC2B" sheet="1"/>
  <mergeCells count="5">
    <mergeCell ref="D54:H54"/>
    <mergeCell ref="A1:M2"/>
    <mergeCell ref="A3:K3"/>
    <mergeCell ref="A4:K4"/>
    <mergeCell ref="D53:H53"/>
  </mergeCells>
  <printOptions/>
  <pageMargins left="0.55" right="0.17" top="1" bottom="0.53" header="0.5" footer="0.5"/>
  <pageSetup fitToHeight="0" fitToWidth="1" horizontalDpi="600" verticalDpi="600"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A1" sqref="A1:B46"/>
    </sheetView>
  </sheetViews>
  <sheetFormatPr defaultColWidth="9.140625" defaultRowHeight="12.75"/>
  <cols>
    <col min="1" max="1" width="28.00390625" style="0" bestFit="1" customWidth="1"/>
    <col min="2" max="2" width="11.7109375" style="0" customWidth="1"/>
  </cols>
  <sheetData>
    <row r="1" spans="1:2" ht="12.75">
      <c r="A1" s="24"/>
      <c r="B1" s="25"/>
    </row>
    <row r="2" spans="1:2" ht="12.75">
      <c r="A2" s="26"/>
      <c r="B2" s="28"/>
    </row>
    <row r="3" spans="1:2" ht="12.75">
      <c r="A3" s="26"/>
      <c r="B3" s="28"/>
    </row>
    <row r="4" spans="1:2" ht="12.75">
      <c r="A4" s="29"/>
      <c r="B4" s="28"/>
    </row>
    <row r="5" spans="1:2" ht="12.75">
      <c r="A5" s="26"/>
      <c r="B5" s="28"/>
    </row>
    <row r="6" spans="1:2" ht="12.75">
      <c r="A6" s="33"/>
      <c r="B6" s="28"/>
    </row>
    <row r="7" spans="1:2" ht="12.75">
      <c r="A7" s="26"/>
      <c r="B7" s="28"/>
    </row>
    <row r="8" spans="1:2" ht="12.75">
      <c r="A8" s="26"/>
      <c r="B8" s="28"/>
    </row>
    <row r="9" spans="1:2" ht="12.75">
      <c r="A9" s="26"/>
      <c r="B9" s="28"/>
    </row>
    <row r="10" spans="1:2" ht="12.75">
      <c r="A10" s="33"/>
      <c r="B10" s="28"/>
    </row>
    <row r="11" spans="1:2" ht="12.75">
      <c r="A11" s="26"/>
      <c r="B11" s="28"/>
    </row>
    <row r="12" spans="1:2" ht="12.75">
      <c r="A12" s="26"/>
      <c r="B12" s="28"/>
    </row>
    <row r="13" spans="1:2" ht="12.75">
      <c r="A13" s="33"/>
      <c r="B13" s="28"/>
    </row>
    <row r="14" spans="1:2" ht="12.75">
      <c r="A14" s="26"/>
      <c r="B14" s="28"/>
    </row>
    <row r="15" spans="1:2" ht="12.75">
      <c r="A15" s="26"/>
      <c r="B15" s="28"/>
    </row>
    <row r="16" spans="1:2" ht="12.75">
      <c r="A16" s="26"/>
      <c r="B16" s="28"/>
    </row>
    <row r="17" spans="1:2" ht="12.75">
      <c r="A17" s="26"/>
      <c r="B17" s="28"/>
    </row>
    <row r="18" spans="1:2" ht="12.75">
      <c r="A18" s="26"/>
      <c r="B18" s="28"/>
    </row>
    <row r="19" spans="1:2" ht="12.75">
      <c r="A19" s="33"/>
      <c r="B19" s="28"/>
    </row>
    <row r="20" spans="1:2" ht="12.75">
      <c r="A20" s="26"/>
      <c r="B20" s="28"/>
    </row>
    <row r="21" spans="1:2" ht="12.75">
      <c r="A21" s="33"/>
      <c r="B21" s="28"/>
    </row>
    <row r="22" spans="1:2" ht="12.75">
      <c r="A22" s="26"/>
      <c r="B22" s="28"/>
    </row>
    <row r="23" spans="1:2" ht="12.75">
      <c r="A23" s="33"/>
      <c r="B23" s="28"/>
    </row>
    <row r="24" spans="1:2" ht="12.75">
      <c r="A24" s="26"/>
      <c r="B24" s="28"/>
    </row>
    <row r="25" spans="1:2" ht="12.75">
      <c r="A25" s="26"/>
      <c r="B25" s="28"/>
    </row>
    <row r="26" spans="1:2" ht="12.75">
      <c r="A26" s="33"/>
      <c r="B26" s="28"/>
    </row>
    <row r="27" spans="1:2" ht="12.75">
      <c r="A27" s="26"/>
      <c r="B27" s="28"/>
    </row>
    <row r="28" spans="1:2" ht="12.75">
      <c r="A28" s="26"/>
      <c r="B28" s="28"/>
    </row>
    <row r="29" spans="1:2" ht="12.75">
      <c r="A29" s="26"/>
      <c r="B29" s="28"/>
    </row>
    <row r="30" spans="1:2" ht="12.75">
      <c r="A30" s="26"/>
      <c r="B30" s="28"/>
    </row>
    <row r="31" spans="1:2" ht="12.75">
      <c r="A31" s="33"/>
      <c r="B31" s="28"/>
    </row>
    <row r="32" spans="1:2" ht="12.75">
      <c r="A32" s="26"/>
      <c r="B32" s="28"/>
    </row>
    <row r="33" spans="1:2" ht="12.75">
      <c r="A33" s="33"/>
      <c r="B33" s="28"/>
    </row>
    <row r="34" spans="1:2" ht="12.75">
      <c r="A34" s="26"/>
      <c r="B34" s="28"/>
    </row>
    <row r="35" spans="1:2" ht="12.75">
      <c r="A35" s="26"/>
      <c r="B35" s="28"/>
    </row>
    <row r="36" spans="1:2" ht="12.75">
      <c r="A36" s="26"/>
      <c r="B36" s="28"/>
    </row>
    <row r="37" spans="1:2" ht="12.75">
      <c r="A37" s="26"/>
      <c r="B37" s="28"/>
    </row>
    <row r="38" spans="1:2" ht="12.75">
      <c r="A38" s="26"/>
      <c r="B38" s="28"/>
    </row>
    <row r="39" spans="1:2" ht="12.75">
      <c r="A39" s="26"/>
      <c r="B39" s="28"/>
    </row>
    <row r="40" spans="1:2" ht="12.75">
      <c r="A40" s="26"/>
      <c r="B40" s="28"/>
    </row>
    <row r="41" spans="1:2" ht="12.75">
      <c r="A41" s="26"/>
      <c r="B41" s="28"/>
    </row>
    <row r="42" spans="1:2" ht="12.75">
      <c r="A42" s="26"/>
      <c r="B42" s="28"/>
    </row>
    <row r="43" spans="1:2" ht="12.75">
      <c r="A43" s="26"/>
      <c r="B43" s="28"/>
    </row>
    <row r="44" spans="1:2" ht="12.75">
      <c r="A44" s="26"/>
      <c r="B44" s="28"/>
    </row>
    <row r="45" spans="1:2" ht="12.75">
      <c r="A45" s="26"/>
      <c r="B45" s="2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Amanda Settelmaier</cp:lastModifiedBy>
  <cp:lastPrinted>2021-04-13T19:32:50Z</cp:lastPrinted>
  <dcterms:created xsi:type="dcterms:W3CDTF">1996-10-14T23:33:28Z</dcterms:created>
  <dcterms:modified xsi:type="dcterms:W3CDTF">2021-04-13T19:35:24Z</dcterms:modified>
  <cp:category/>
  <cp:version/>
  <cp:contentType/>
  <cp:contentStatus/>
</cp:coreProperties>
</file>